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spt.sharepoint.com/DSPTAdmin/Academics/Course_Scheduling/Multi-Year Projection for Cycled Courses/"/>
    </mc:Choice>
  </mc:AlternateContent>
  <xr:revisionPtr revIDLastSave="1043" documentId="8_{E3AB9017-16BA-4EE6-B8AF-A02B0356CDF1}" xr6:coauthVersionLast="47" xr6:coauthVersionMax="47" xr10:uidLastSave="{04FE67D0-002C-4EA2-92C7-BC6BDD621456}"/>
  <bookViews>
    <workbookView xWindow="7524" yWindow="936" windowWidth="30048" windowHeight="15624" xr2:uid="{19FFF255-7AF1-4E77-AA09-658DBD997FA7}"/>
  </bookViews>
  <sheets>
    <sheet name="A. Instructions" sheetId="5" r:id="rId1"/>
    <sheet name="B. Student Course Plan" sheetId="1" r:id="rId2"/>
    <sheet name="C. Student Courses by Semester" sheetId="2" r:id="rId3"/>
    <sheet name="D. Core Course Projections" sheetId="4" r:id="rId4"/>
    <sheet name="E. Legend"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1" l="1"/>
  <c r="W80" i="1"/>
  <c r="P3" i="2" a="1"/>
  <c r="P3" i="2" s="1"/>
  <c r="I4" i="1" a="1"/>
  <c r="I4" i="1" s="1"/>
  <c r="C2" i="2" s="1"/>
  <c r="J4" i="1" a="1"/>
  <c r="J4" i="1" s="1"/>
  <c r="D2" i="2" s="1"/>
  <c r="K4" i="1" a="1"/>
  <c r="K4" i="1" s="1"/>
  <c r="E2" i="2" s="1"/>
  <c r="L4" i="1" a="1"/>
  <c r="L4" i="1" s="1"/>
  <c r="F2" i="2" s="1"/>
  <c r="M4" i="1" a="1"/>
  <c r="M4" i="1" s="1"/>
  <c r="G2" i="2" s="1"/>
  <c r="N4" i="1" a="1"/>
  <c r="N4" i="1" s="1"/>
  <c r="H2" i="2" s="1"/>
  <c r="O4" i="1" a="1"/>
  <c r="O4" i="1" s="1"/>
  <c r="I2" i="2" s="1"/>
  <c r="P4" i="1" a="1"/>
  <c r="P4" i="1" s="1"/>
  <c r="J2" i="2" s="1"/>
  <c r="Q4" i="1" a="1"/>
  <c r="Q4" i="1" s="1"/>
  <c r="K2" i="2" s="1"/>
  <c r="R4" i="1" a="1"/>
  <c r="R4" i="1" s="1"/>
  <c r="L2" i="2" s="1"/>
  <c r="S4" i="1" a="1"/>
  <c r="S4" i="1" s="1"/>
  <c r="M2" i="2" s="1"/>
  <c r="T4" i="1" a="1"/>
  <c r="T4" i="1" s="1"/>
  <c r="N2" i="2" s="1"/>
  <c r="U4" i="1" a="1"/>
  <c r="U4" i="1" s="1"/>
  <c r="O2" i="2" s="1"/>
  <c r="H4" i="1" a="1"/>
  <c r="H4" i="1" s="1"/>
  <c r="B2" i="2" s="1"/>
  <c r="H1" i="4"/>
  <c r="I1" i="4" s="1"/>
  <c r="J1" i="4" s="1"/>
  <c r="K1" i="4" s="1"/>
  <c r="L1" i="4" s="1"/>
  <c r="M1" i="4" s="1"/>
  <c r="N1" i="4" s="1"/>
  <c r="O1" i="4" s="1"/>
  <c r="P1" i="4" s="1"/>
  <c r="Q1" i="4" s="1"/>
  <c r="R1" i="4" s="1"/>
  <c r="S1" i="4" s="1"/>
  <c r="T1" i="4" s="1"/>
  <c r="U1" i="4" s="1"/>
  <c r="V1" i="4" s="1"/>
  <c r="W1" i="4" s="1"/>
  <c r="X1" i="4" s="1"/>
  <c r="Y1" i="4" s="1"/>
  <c r="Z1" i="4" s="1"/>
  <c r="AA1" i="4" s="1"/>
  <c r="AB1" i="4" s="1"/>
  <c r="B1" i="2"/>
  <c r="C3" i="2" a="1"/>
  <c r="C3" i="2" s="1"/>
  <c r="D3" i="2" a="1"/>
  <c r="D3" i="2" s="1"/>
  <c r="E3" i="2" a="1"/>
  <c r="E3" i="2" s="1"/>
  <c r="F3" i="2" a="1"/>
  <c r="F3" i="2" s="1"/>
  <c r="G3" i="2" a="1"/>
  <c r="G3" i="2" s="1"/>
  <c r="H3" i="2" a="1"/>
  <c r="H3" i="2" s="1"/>
  <c r="I3" i="2" a="1"/>
  <c r="I3" i="2" s="1"/>
  <c r="J3" i="2" a="1"/>
  <c r="J3" i="2" s="1"/>
  <c r="K3" i="2" a="1"/>
  <c r="K3" i="2" s="1"/>
  <c r="L3" i="2" a="1"/>
  <c r="L3" i="2" s="1"/>
  <c r="M3" i="2" a="1"/>
  <c r="M3" i="2" s="1"/>
  <c r="N3" i="2" a="1"/>
  <c r="N3" i="2" s="1"/>
  <c r="O3" i="2" a="1"/>
  <c r="O3" i="2" s="1"/>
  <c r="B3" i="2" a="1"/>
  <c r="B3" i="2" s="1"/>
  <c r="H3" i="1" l="1"/>
  <c r="I2" i="1"/>
  <c r="C1" i="2" l="1"/>
  <c r="I3" i="1"/>
  <c r="J2" i="1"/>
  <c r="D1" i="2" l="1"/>
  <c r="J3" i="1"/>
  <c r="K2" i="1"/>
  <c r="E1" i="2" l="1"/>
  <c r="K3" i="1"/>
  <c r="L2" i="1"/>
  <c r="F1" i="2" l="1"/>
  <c r="L3" i="1"/>
  <c r="M2" i="1"/>
  <c r="G1" i="2" l="1"/>
  <c r="M3" i="1"/>
  <c r="N2" i="1"/>
  <c r="H1" i="2" l="1"/>
  <c r="N3" i="1"/>
  <c r="O2" i="1"/>
  <c r="I1" i="2" l="1"/>
  <c r="O3" i="1"/>
  <c r="P2" i="1"/>
  <c r="J1" i="2" l="1"/>
  <c r="P3" i="1"/>
  <c r="Q2" i="1"/>
  <c r="K1" i="2" l="1"/>
  <c r="Q3" i="1"/>
  <c r="R2" i="1"/>
  <c r="L1" i="2" l="1"/>
  <c r="R3" i="1"/>
  <c r="S2" i="1"/>
  <c r="M1" i="2" l="1"/>
  <c r="S3" i="1"/>
  <c r="T2" i="1"/>
  <c r="N1" i="2" l="1"/>
  <c r="T3" i="1"/>
  <c r="U2" i="1"/>
  <c r="O1" i="2" l="1"/>
  <c r="U3" i="1"/>
  <c r="Y80" i="1" l="1"/>
  <c r="X14" i="1"/>
  <c r="W14" i="1"/>
  <c r="X15" i="1"/>
  <c r="W4" i="1" a="1"/>
  <c r="W4" i="1" s="1"/>
  <c r="W87" i="1"/>
  <c r="W84" i="1"/>
  <c r="W85" i="1"/>
  <c r="X73" i="1"/>
  <c r="X69" i="1"/>
  <c r="W69" i="1"/>
  <c r="W74" i="1"/>
  <c r="W83" i="1"/>
  <c r="X83" i="1"/>
  <c r="X74" i="1"/>
  <c r="X84" i="1"/>
  <c r="X85" i="1"/>
  <c r="X86" i="1"/>
  <c r="X75" i="1"/>
  <c r="W86" i="1"/>
  <c r="W82" i="1"/>
  <c r="W75" i="1"/>
  <c r="X82" i="1"/>
  <c r="W73" i="1"/>
  <c r="X87" i="1"/>
  <c r="X32" i="1"/>
  <c r="W7" i="1"/>
  <c r="W23" i="1"/>
  <c r="W22" i="1"/>
  <c r="W55" i="1"/>
  <c r="X33" i="1"/>
  <c r="W49" i="1"/>
  <c r="X55" i="1"/>
  <c r="W35" i="1"/>
  <c r="X53" i="1"/>
  <c r="W28" i="1"/>
  <c r="X42" i="1"/>
  <c r="X72" i="1"/>
  <c r="W32" i="1"/>
  <c r="X45" i="1"/>
  <c r="X11" i="1"/>
  <c r="W41" i="1"/>
  <c r="W57" i="1"/>
  <c r="W65" i="1"/>
  <c r="W24" i="1"/>
  <c r="X43" i="1"/>
  <c r="W8" i="1"/>
  <c r="X41" i="1"/>
  <c r="X49" i="1"/>
  <c r="X81" i="1"/>
  <c r="W33" i="1"/>
  <c r="W62" i="1"/>
  <c r="W60" i="1"/>
  <c r="W48" i="1"/>
  <c r="W6" i="1"/>
  <c r="X62" i="1"/>
  <c r="W43" i="1"/>
  <c r="X76" i="1"/>
  <c r="W64" i="1"/>
  <c r="W59" i="1"/>
  <c r="W53" i="1"/>
  <c r="X38" i="1"/>
  <c r="W66" i="1"/>
  <c r="W31" i="1"/>
  <c r="X56" i="1"/>
  <c r="W56" i="1"/>
  <c r="W47" i="1"/>
  <c r="X57" i="1"/>
  <c r="X70" i="1"/>
  <c r="X9" i="1"/>
  <c r="W44" i="1"/>
  <c r="W42" i="1"/>
  <c r="W11" i="1"/>
  <c r="X25" i="1"/>
  <c r="X18" i="1"/>
  <c r="W29" i="1"/>
  <c r="X44" i="1"/>
  <c r="X7" i="1"/>
  <c r="W76" i="1"/>
  <c r="W30" i="1"/>
  <c r="X12" i="1"/>
  <c r="X24" i="1"/>
  <c r="X20" i="1"/>
  <c r="W50" i="1"/>
  <c r="W61" i="1"/>
  <c r="X46" i="1"/>
  <c r="W79" i="1"/>
  <c r="W81" i="1"/>
  <c r="X23" i="1"/>
  <c r="X22" i="1"/>
  <c r="W12" i="1"/>
  <c r="W16" i="1"/>
  <c r="W45" i="1"/>
  <c r="X19" i="1"/>
  <c r="X78" i="1"/>
  <c r="W54" i="1"/>
  <c r="W36" i="1"/>
  <c r="W15" i="1"/>
  <c r="X27" i="1"/>
  <c r="X63" i="1"/>
  <c r="W67" i="1"/>
  <c r="X8" i="1"/>
  <c r="X35" i="1"/>
  <c r="X52" i="1"/>
  <c r="X79" i="1"/>
  <c r="W38" i="1"/>
  <c r="X31" i="1"/>
  <c r="X61" i="1"/>
  <c r="X40" i="1"/>
  <c r="W18" i="1"/>
  <c r="W78" i="1"/>
  <c r="W17" i="1"/>
  <c r="X59" i="1"/>
  <c r="X60" i="1"/>
  <c r="W39" i="1"/>
  <c r="X48" i="1"/>
  <c r="X64" i="1"/>
  <c r="X39" i="1"/>
  <c r="W27" i="1"/>
  <c r="X66" i="1"/>
  <c r="X71" i="1"/>
  <c r="X65" i="1"/>
  <c r="X28" i="1"/>
  <c r="W72" i="1"/>
  <c r="W52" i="1"/>
  <c r="X16" i="1"/>
  <c r="W40" i="1"/>
  <c r="W70" i="1"/>
  <c r="W46" i="1"/>
  <c r="X47" i="1"/>
  <c r="X30" i="1"/>
  <c r="W20" i="1"/>
  <c r="W19" i="1"/>
  <c r="X6" i="1"/>
  <c r="X67" i="1"/>
  <c r="X17" i="1"/>
  <c r="X29" i="1"/>
  <c r="X54" i="1"/>
  <c r="W71" i="1"/>
  <c r="X36" i="1"/>
  <c r="W9" i="1"/>
  <c r="W25" i="1"/>
  <c r="X50" i="1"/>
  <c r="W63" i="1"/>
  <c r="X4" i="1" a="1"/>
  <c r="X4" i="1" s="1"/>
  <c r="Y14" i="1" l="1"/>
  <c r="Y4" i="1"/>
  <c r="Y86" i="1"/>
  <c r="Y69" i="1"/>
  <c r="Y83" i="1"/>
  <c r="Y74" i="1"/>
  <c r="Y73" i="1"/>
  <c r="Y85" i="1"/>
  <c r="Y84" i="1"/>
  <c r="Y75" i="1"/>
  <c r="Y87" i="1"/>
  <c r="Y82" i="1"/>
  <c r="Y15" i="1"/>
  <c r="Y19" i="1"/>
  <c r="Y11" i="1"/>
  <c r="Y12" i="1"/>
  <c r="Y35" i="1"/>
  <c r="Y8" i="1"/>
  <c r="Y27" i="1"/>
  <c r="Y40" i="1"/>
  <c r="Y38" i="1"/>
  <c r="Y56" i="1"/>
  <c r="Y20" i="1"/>
  <c r="Y81" i="1"/>
  <c r="Y24" i="1"/>
  <c r="Y57" i="1"/>
  <c r="Y59" i="1"/>
  <c r="Y29" i="1"/>
  <c r="Y65" i="1"/>
  <c r="Y42" i="1"/>
  <c r="Y36" i="1"/>
  <c r="Y78" i="1"/>
  <c r="Y54" i="1"/>
  <c r="Y49" i="1"/>
  <c r="Y61" i="1"/>
  <c r="Y7" i="1"/>
  <c r="Y53" i="1"/>
  <c r="Y70" i="1"/>
  <c r="Y17" i="1"/>
  <c r="Y32" i="1"/>
  <c r="Y41" i="1"/>
  <c r="Y48" i="1"/>
  <c r="Y52" i="1"/>
  <c r="Y55" i="1"/>
  <c r="Y23" i="1"/>
  <c r="Y9" i="1"/>
  <c r="Y60" i="1"/>
  <c r="Y18" i="1"/>
  <c r="Y47" i="1"/>
  <c r="Y71" i="1"/>
  <c r="Y45" i="1"/>
  <c r="Y30" i="1"/>
  <c r="Y33" i="1"/>
  <c r="Y64" i="1"/>
  <c r="Y79" i="1"/>
  <c r="Y63" i="1"/>
  <c r="Y6" i="1"/>
  <c r="Y62" i="1"/>
  <c r="Y72" i="1"/>
  <c r="Y16" i="1"/>
  <c r="Y76" i="1"/>
  <c r="Y31" i="1"/>
  <c r="Y28" i="1"/>
  <c r="Y67" i="1"/>
  <c r="Y22" i="1"/>
  <c r="Y39" i="1"/>
  <c r="Y43" i="1"/>
  <c r="Y46" i="1"/>
  <c r="Y44" i="1"/>
  <c r="Y25" i="1"/>
  <c r="Y50" i="1"/>
  <c r="Y66"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<sst xmlns="http://schemas.openxmlformats.org/spreadsheetml/2006/main" count="1178" uniqueCount="159">
  <si>
    <t>Units</t>
  </si>
  <si>
    <t>Cycle (yrs)</t>
  </si>
  <si>
    <t>RSP req.</t>
  </si>
  <si>
    <t>STB req.</t>
  </si>
  <si>
    <t>MDiv (pre-) req.</t>
  </si>
  <si>
    <t>MA-1101 Graduate Seminar Intro 1</t>
  </si>
  <si>
    <t>MA-1102 Graduate Seminar Intro 2</t>
  </si>
  <si>
    <t>MA-4101 Graduate Seminar Capstone 1</t>
  </si>
  <si>
    <t>MA-4102 Graduate Seminar Capstone 2</t>
  </si>
  <si>
    <t>BS-1032 Latin I</t>
  </si>
  <si>
    <t>BS-1033 Latin II</t>
  </si>
  <si>
    <t>✔</t>
  </si>
  <si>
    <t>Systematic Philosophy</t>
  </si>
  <si>
    <t>PH-1115 Aristotelian Logic</t>
  </si>
  <si>
    <t>PH-1056 Philosophy of Nature</t>
  </si>
  <si>
    <t>PH-1009 Philosophical Ethics</t>
  </si>
  <si>
    <t>PH-1065 Theory of Knowledge</t>
  </si>
  <si>
    <t>PH-2040 Philosophical Anthropology</t>
  </si>
  <si>
    <t>PH-2050 Metaphysics</t>
  </si>
  <si>
    <t>History of Philosophy</t>
  </si>
  <si>
    <t xml:space="preserve">PHHS-1050 History of Philosophy: Ancient </t>
  </si>
  <si>
    <t>PHHS-1051 History of Philosophy: Medieval</t>
  </si>
  <si>
    <t>PHHS-2000 Modern Philosophy</t>
  </si>
  <si>
    <t>PHHS-2001 Contemporary Philosophy</t>
  </si>
  <si>
    <t>(pre)</t>
  </si>
  <si>
    <t xml:space="preserve">BS-1560 Intro to Sacred Scripture </t>
  </si>
  <si>
    <t xml:space="preserve">OT-2098 Pentateuch &amp; Histories </t>
  </si>
  <si>
    <t xml:space="preserve">OT-2149 Prophets </t>
  </si>
  <si>
    <t>OT-2600 Wisdom Lit</t>
  </si>
  <si>
    <t xml:space="preserve">NTBS-2550 The Gospels </t>
  </si>
  <si>
    <t xml:space="preserve">NT-2526 Pauline Literature </t>
  </si>
  <si>
    <t xml:space="preserve">NT-2531 Acts, Catholic Epistles, &amp; Revelation </t>
  </si>
  <si>
    <t xml:space="preserve">HM-1073 Foundations of Preaching </t>
  </si>
  <si>
    <t xml:space="preserve">HM-2230 Liturgical Preaching </t>
  </si>
  <si>
    <t>PS-1016 Pastoral Counseling</t>
  </si>
  <si>
    <t xml:space="preserve">LSRA-1500 Foundations of Catholic Liturgy </t>
  </si>
  <si>
    <t xml:space="preserve">CEFT-2000 Confessional Ministry </t>
  </si>
  <si>
    <t xml:space="preserve">LSFT-2404 Celebration of the Sacraments </t>
  </si>
  <si>
    <t>FT-1400 Introduction to Canon Law</t>
  </si>
  <si>
    <t>FT-2333 Canon Law of the Sacraments</t>
  </si>
  <si>
    <t>FT-2325 Canon Law of Marriage</t>
  </si>
  <si>
    <t>Church History</t>
  </si>
  <si>
    <t>HS-1196 Church History I</t>
  </si>
  <si>
    <t>HS-2196 Church History II</t>
  </si>
  <si>
    <t>Dogmatic / Systematic</t>
  </si>
  <si>
    <t>STHS-1300 Intro to St. Thomas’s Writings</t>
  </si>
  <si>
    <t xml:space="preserve">ST-1091 Theology: Nature &amp; Method </t>
  </si>
  <si>
    <t xml:space="preserve">STPH-3095 One Creator God </t>
  </si>
  <si>
    <t xml:space="preserve">ST-2300 Trinity </t>
  </si>
  <si>
    <t xml:space="preserve">STHS-2650 Systematic Christology </t>
  </si>
  <si>
    <t>STHS-2800 Intro to Eschatology</t>
  </si>
  <si>
    <t>STHS-2700 Intro to Mariology</t>
  </si>
  <si>
    <t xml:space="preserve">ST-3128 Theological Anthropology </t>
  </si>
  <si>
    <t>ST-3067 Theology of Sacraments</t>
  </si>
  <si>
    <t>ST-3071 Sacraments: Eucharist &amp; Orders</t>
  </si>
  <si>
    <t xml:space="preserve">STSP-3036 Ecclesiology: Foundations </t>
  </si>
  <si>
    <t>ST-1401 Intro to Ecumenism, World Religions</t>
  </si>
  <si>
    <t>ST-2161 Introduction to Spiritual Theology</t>
  </si>
  <si>
    <t xml:space="preserve">CE-2045 Fundamental Moral Theology </t>
  </si>
  <si>
    <t>CE-2003 Roman Catholic Sexual Ethics</t>
  </si>
  <si>
    <t xml:space="preserve">CE-3050 Catholic Social Teaching </t>
  </si>
  <si>
    <t xml:space="preserve">ST-2210 Theological Virtues </t>
  </si>
  <si>
    <t>STCE-2211 Cardinal Virtues and Virtue Ethics</t>
  </si>
  <si>
    <t>1.5</t>
  </si>
  <si>
    <t>1</t>
  </si>
  <si>
    <r>
      <t>Academic Practicum Courses</t>
    </r>
    <r>
      <rPr>
        <sz val="10"/>
        <color theme="1"/>
        <rFont val="Aptos Narrow"/>
        <family val="2"/>
        <scheme val="minor"/>
      </rPr>
      <t xml:space="preserve"> </t>
    </r>
  </si>
  <si>
    <r>
      <t xml:space="preserve"> </t>
    </r>
    <r>
      <rPr>
        <sz val="9"/>
        <color theme="1"/>
        <rFont val="Aptos Narrow"/>
        <family val="2"/>
        <scheme val="minor"/>
      </rPr>
      <t>5 of 6</t>
    </r>
  </si>
  <si>
    <r>
      <t>Languages</t>
    </r>
    <r>
      <rPr>
        <sz val="10"/>
        <color theme="1"/>
        <rFont val="Aptos Narrow"/>
        <family val="2"/>
        <scheme val="minor"/>
      </rPr>
      <t xml:space="preserve"> </t>
    </r>
  </si>
  <si>
    <t>Sacred Scripture</t>
  </si>
  <si>
    <t>Pastoral Theology</t>
  </si>
  <si>
    <t>Field Education</t>
  </si>
  <si>
    <t>FE-1021 Field Education Level I, Part 1</t>
  </si>
  <si>
    <t> FE-1022 Field Education Level I, Part 2</t>
  </si>
  <si>
    <t> FE-2021 Pastoral Ministry Internship Part 1</t>
  </si>
  <si>
    <t>FE-2022 Pastoral Ministry Internship Part 2</t>
  </si>
  <si>
    <t>FE-3021 Field Education Level III Part 1</t>
  </si>
  <si>
    <t>FE-3022 Field Education Level III Part 2</t>
  </si>
  <si>
    <t>FE-3023 Field Education Level III Part 3</t>
  </si>
  <si>
    <t>FE-3024 Field Education Level III Part 4 </t>
  </si>
  <si>
    <t>PO-1000 Portfolio Research Readiness Paper Review</t>
  </si>
  <si>
    <t>n/a</t>
  </si>
  <si>
    <t>Total Units per Semester</t>
  </si>
  <si>
    <t>MA 5506 MA Capstone Exam (MA Exam Option)</t>
  </si>
  <si>
    <t>MA 3000 MA Capstone Research Paper (MA Exam Option)</t>
  </si>
  <si>
    <t>MA 5999 MA Thesis Defense (MA Thesis Option)</t>
  </si>
  <si>
    <t>MA-5500 MA Thesis Proposal (MA Thesis Option)</t>
  </si>
  <si>
    <t>MA-5001 MA Foreign Language Proficiency (MA Thesis Option)</t>
  </si>
  <si>
    <t>Biennium I, Fall</t>
  </si>
  <si>
    <t>Biennium I, Spring</t>
  </si>
  <si>
    <t>Biennium II, Fall</t>
  </si>
  <si>
    <t>Biennium II, Spring</t>
  </si>
  <si>
    <t>Residency Year, Fall</t>
  </si>
  <si>
    <t>Residency Year, Spring</t>
  </si>
  <si>
    <t>Moral Theology</t>
  </si>
  <si>
    <t>X</t>
  </si>
  <si>
    <t>Fall 2024</t>
  </si>
  <si>
    <t xml:space="preserve">Course. Note: X indicates that a course is projected to be offered in a given semester.  The schedule of courses listed on the following pages is subject to change. For specific offerings available, consult the DSPT Current Courses webpage. </t>
  </si>
  <si>
    <t>Courses:</t>
  </si>
  <si>
    <t>Semester:</t>
  </si>
  <si>
    <t>Units:</t>
  </si>
  <si>
    <t>In Tab C, a course plan for each semester will be automatically generated based on where you put unit values in tab B</t>
  </si>
  <si>
    <t>MDiv req. or pre-req.</t>
  </si>
  <si>
    <t>Planned or In Progress Units</t>
  </si>
  <si>
    <t>Completed Units</t>
  </si>
  <si>
    <t>Semester End Dates (Approximate)</t>
  </si>
  <si>
    <t>Approximate Semester End Date</t>
  </si>
  <si>
    <t>STB Political and/or Social Philosophy Elective</t>
  </si>
  <si>
    <t>Semester (See directions in Tab A for set up)</t>
  </si>
  <si>
    <t>Fall 2025</t>
  </si>
  <si>
    <t>x</t>
  </si>
  <si>
    <t>Total Planned and Completed Units</t>
  </si>
  <si>
    <r>
      <t xml:space="preserve"> </t>
    </r>
    <r>
      <rPr>
        <b/>
        <sz val="9"/>
        <color theme="1"/>
        <rFont val="Aptos Narrow"/>
        <family val="2"/>
        <scheme val="minor"/>
      </rPr>
      <t>5 of 6</t>
    </r>
  </si>
  <si>
    <t>Scheduling Cycle (yrs)</t>
  </si>
  <si>
    <t>Term</t>
  </si>
  <si>
    <t>Biennium</t>
  </si>
  <si>
    <t>Triennium</t>
  </si>
  <si>
    <t>In the STB, after the Biennium comes the Triennium, consisting of intermediate and upper division theology courses</t>
  </si>
  <si>
    <t>Some courses are offered every year.  Some are cycled, offered every 2 years or every 1.5 years.</t>
  </si>
  <si>
    <t>An 'X' in this column indicates this course is a required course in the MDiv.  (pre) indicates this is a pre-requisite for the MDiv</t>
  </si>
  <si>
    <t>An 'X' in this column indicates this course is required in the Ratio Studiorum Particularis of the Western Dominican Province for brothers in clerical formation</t>
  </si>
  <si>
    <t>An 'X' in this column indicates this course is a required course in the Baccalaureate of (Sacred) Theology (STB) offered through the St. Albert's Institue, through affiliation with the Angelicum.</t>
  </si>
  <si>
    <t>Residency Year</t>
  </si>
  <si>
    <t>Last of 6</t>
  </si>
  <si>
    <t>Comp. Curric.</t>
  </si>
  <si>
    <t>Notes</t>
  </si>
  <si>
    <t>Dominican Year Abroad</t>
  </si>
  <si>
    <t>The Completed Units calcualtes the number of units completed for each requirement before the current date.  It uses an approximate end date for each semester to estimate which semesters are complete.</t>
  </si>
  <si>
    <t>4000 level Elective 1 (if philosophy, probably could also count for STB elective)</t>
  </si>
  <si>
    <t>4000 level Elective 2 (if philosophy, probably could also count for STB elective)</t>
  </si>
  <si>
    <t>Intro to Philosophy</t>
  </si>
  <si>
    <t>N/A</t>
  </si>
  <si>
    <t>yes</t>
  </si>
  <si>
    <t>Course Waiver 
(Granted Petition)</t>
  </si>
  <si>
    <t>Enter "yes" if you were granted a petition for a course waiver for this requirement (This is sometimes called advanced standing).  If you enter "yes", the corresponding cell in the Total Planned and Completed Units column will turn green to show that this requirement is fulfilled.  You would still need to complete the unit requirement with another course.  See the instructions on the Petition for Course Waiver.</t>
  </si>
  <si>
    <t>Course Waivers Granted</t>
  </si>
  <si>
    <t>Description</t>
  </si>
  <si>
    <t>Step 1</t>
  </si>
  <si>
    <t>Step 2</t>
  </si>
  <si>
    <t>Step 3</t>
  </si>
  <si>
    <t>In tab B, in the yellow box, enter the first semester of studies.  The format is important.  It should be either "Fall" or "Spring", followed by a space, followed by a four digit year.  For example "Fall 2024".  Row 2 in tab B should now have the correct semesters for an eight year clerical formation</t>
  </si>
  <si>
    <t>In tab B, for each course, put an 'x' (or any other mark) in the box corresponding to the semester it has been taken or planned to be taken.    In row 3 of tab B, it will show the total units taken in a given semester.  In column V, it will show how many units have already been completed for the requirement, and column W will show units to be completed based on whether you put an x in that row.  When both show 0, it means you need to add an x somewhere in that row, to indicate when you plan to take this course.  This is useful for keeping track of which requirements you have or will have met.  The table is pre-filled with example values.</t>
  </si>
  <si>
    <t>Non-Christian or Interreligious elective (MATh)</t>
  </si>
  <si>
    <t>Portfolio/STB/MA Requirements</t>
  </si>
  <si>
    <t>Course</t>
  </si>
  <si>
    <t>(x)</t>
  </si>
  <si>
    <t>STHS-2500 Patristic Theology: Christology and the Early Church Councils</t>
  </si>
  <si>
    <t>The course projections in tab D should match the current multi-year projections from the DSPT website.  Note that these are subject to change.  The cells in tab B will turn blue when a course is projected to be offered in the corresponding semester.  If a row in tab B does not show any blue squares but the course does show blue squares on tab D, make sure the name of the course matches exactly the name of the course in tab D.</t>
  </si>
  <si>
    <t xml:space="preserve">This spreadsheet is meant to be a tool for students, especially students pursuing the MDiv or STB,  to use to make multi-year course plans.  </t>
  </si>
  <si>
    <t>Dominican Student brothers usually have a pastoral year after the biennium, in which they are assigned to a ministry site.  During this time, they should register for  FE-2021 Pastoral Ministry Internship Part 1 &amp; 2.  They should also register for 9 units of MDV 3050 Dominican Residency Program in both Fall and Spring semester, so as to maintain full-time student status. (The latter does not appear in tab B.)  If you will not have a residency year, you can rename the header for these columns, and fill them out as other academic years.</t>
  </si>
  <si>
    <t>Dominican Student brothers usually spend one year of studies in another province.  They will need to look at the course catalog of the school they will attend to find what courses may be equivalent to required DSPT courses.  They can communicate about their course plans with DSPT's Academic Dean before leaving to get assurances that the courses they plan to take can be transferred to their DSPT/SAI program.</t>
  </si>
  <si>
    <t>Theology I, Fall</t>
  </si>
  <si>
    <t>Theology I, Spring</t>
  </si>
  <si>
    <t>Theology II, Fall</t>
  </si>
  <si>
    <t>Theology II, Spring</t>
  </si>
  <si>
    <t>Theology III, Fall (Abroad?)</t>
  </si>
  <si>
    <t>Theology III, Spring (Abroad?)</t>
  </si>
  <si>
    <t>Theology IV, Fall</t>
  </si>
  <si>
    <t>Theology IV, Spring</t>
  </si>
  <si>
    <t>The first two years of an STB are called the Biennium, consisting of mostly philosophy and introductory theology courses.  For those only doing the MDiv, this is a time for prerequisites, prepatory coursework, and gateway theology intro courses.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</si>
</sst>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0"/>
      <color theme="1"/>
      <name val="Aptos Narrow"/>
      <family val="2"/>
      <scheme val="minor"/>
    </font>
    <font>
      <sz val="9"/>
      <color theme="1"/>
      <name val="Aptos Narrow"/>
      <family val="2"/>
      <scheme val="minor"/>
    </font>
    <font>
      <sz val="9"/>
      <color rgb="FF202122"/>
      <name val="Aptos Narrow"/>
      <family val="2"/>
      <scheme val="minor"/>
    </font>
    <font>
      <b/>
      <sz val="10"/>
      <color theme="1"/>
      <name val="Aptos Narrow"/>
      <family val="2"/>
      <scheme val="minor"/>
    </font>
    <font>
      <b/>
      <sz val="10"/>
      <color rgb="FF000000"/>
      <name val="Aptos Narrow"/>
      <family val="2"/>
      <scheme val="minor"/>
    </font>
    <font>
      <b/>
      <sz val="9"/>
      <color theme="1"/>
      <name val="Aptos Narrow"/>
      <family val="2"/>
      <scheme val="minor"/>
    </font>
    <font>
      <i/>
      <sz val="9"/>
      <color theme="1"/>
      <name val="Aptos Narrow"/>
      <family val="2"/>
      <scheme val="minor"/>
    </font>
    <font>
      <b/>
      <sz val="9"/>
      <color rgb="FF000000"/>
      <name val="Aptos Narrow"/>
      <family val="2"/>
      <scheme val="minor"/>
    </font>
    <font>
      <b/>
      <sz val="11"/>
      <color theme="1"/>
      <name val="Aptos Narrow"/>
      <family val="2"/>
      <scheme val="minor"/>
    </font>
    <font>
      <b/>
      <sz val="9"/>
      <color theme="0"/>
      <name val="Aptos Narrow"/>
      <family val="2"/>
      <scheme val="minor"/>
    </font>
    <font>
      <sz val="8"/>
      <name val="Aptos Narrow"/>
      <family val="2"/>
      <scheme val="minor"/>
    </font>
    <font>
      <sz val="8"/>
      <color theme="1"/>
      <name val="Aptos Narrow"/>
      <family val="2"/>
      <scheme val="minor"/>
    </font>
    <font>
      <sz val="16"/>
      <color theme="1"/>
      <name val="Aptos Narrow"/>
      <family val="2"/>
      <scheme val="minor"/>
    </font>
    <font>
      <sz val="10"/>
      <color rgb="FF202122"/>
      <name val="Aptos Narrow"/>
      <family val="2"/>
      <scheme val="minor"/>
    </font>
    <font>
      <i/>
      <sz val="10"/>
      <color theme="1"/>
      <name val="Aptos Narrow"/>
      <family val="2"/>
      <scheme val="minor"/>
    </font>
    <font>
      <b/>
      <sz val="9"/>
      <color rgb="FF202122"/>
      <name val="Aptos Narrow"/>
      <family val="2"/>
      <scheme val="minor"/>
    </font>
    <font>
      <sz val="16"/>
      <color theme="0"/>
      <name val="Aptos Narrow"/>
      <family val="2"/>
      <scheme val="minor"/>
    </font>
    <font>
      <b/>
      <sz val="16"/>
      <color theme="0"/>
      <name val="Aptos Narrow"/>
      <family val="2"/>
      <scheme val="minor"/>
    </font>
  </fonts>
  <fills count="11">
    <fill>
      <patternFill patternType="none"/>
    </fill>
    <fill>
      <patternFill patternType="gray125"/>
    </fill>
    <fill>
      <patternFill patternType="solid">
        <fgColor theme="4"/>
        <bgColor theme="4"/>
      </patternFill>
    </fill>
    <fill>
      <patternFill patternType="solid">
        <fgColor theme="5" tint="-0.49998474074526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2" tint="-9.9978637043366805E-2"/>
        <bgColor indexed="64"/>
      </patternFill>
    </fill>
    <fill>
      <patternFill patternType="solid">
        <fgColor theme="3" tint="0.89999084444715716"/>
        <bgColor indexed="64"/>
      </patternFill>
    </fill>
    <fill>
      <patternFill patternType="solid">
        <fgColor theme="4"/>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s>
  <cellStyleXfs count="1">
    <xf numFmtId="0" fontId="0" fillId="0" borderId="0"/>
  </cellStyleXfs>
  <cellXfs count="113">
    <xf numFmtId="0" fontId="0" fillId="0" borderId="0" xfId="0"/>
    <xf numFmtId="0" fontId="0" fillId="0" borderId="0" xfId="0"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49" fontId="6" fillId="0" borderId="6"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vertical="center" wrapText="1"/>
    </xf>
    <xf numFmtId="0" fontId="6" fillId="0" borderId="6" xfId="0" applyFont="1" applyBorder="1" applyAlignment="1">
      <alignment horizontal="center" vertical="center" textRotation="180" wrapText="1"/>
    </xf>
    <xf numFmtId="0" fontId="6" fillId="3" borderId="6" xfId="0" applyFont="1" applyFill="1" applyBorder="1" applyAlignment="1">
      <alignment horizontal="center" vertical="center" textRotation="180" wrapText="1"/>
    </xf>
    <xf numFmtId="0" fontId="0" fillId="0" borderId="0" xfId="0" applyAlignment="1">
      <alignment wrapText="1"/>
    </xf>
    <xf numFmtId="0" fontId="12" fillId="0" borderId="1" xfId="0" applyFont="1" applyBorder="1" applyAlignment="1">
      <alignment horizontal="center" vertical="center" wrapText="1"/>
    </xf>
    <xf numFmtId="0" fontId="3" fillId="0" borderId="9" xfId="0" applyFont="1" applyBorder="1" applyAlignment="1">
      <alignment horizontal="center" vertical="center" wrapText="1"/>
    </xf>
    <xf numFmtId="0" fontId="2" fillId="0" borderId="9" xfId="0" applyFont="1" applyBorder="1" applyAlignment="1">
      <alignment vertical="center" wrapText="1"/>
    </xf>
    <xf numFmtId="0" fontId="6" fillId="0" borderId="9" xfId="0" applyFont="1" applyBorder="1" applyAlignment="1">
      <alignment vertical="center" wrapText="1"/>
    </xf>
    <xf numFmtId="0" fontId="8" fillId="0" borderId="10" xfId="0" applyFont="1" applyBorder="1" applyAlignment="1">
      <alignment horizontal="left" vertical="center" wrapText="1"/>
    </xf>
    <xf numFmtId="0" fontId="8" fillId="0" borderId="9" xfId="0" applyFont="1" applyBorder="1" applyAlignment="1">
      <alignment horizontal="left" vertical="center" wrapText="1"/>
    </xf>
    <xf numFmtId="0" fontId="6" fillId="0" borderId="9" xfId="0" applyFont="1" applyBorder="1" applyAlignment="1">
      <alignment horizontal="center" vertical="center" wrapText="1"/>
    </xf>
    <xf numFmtId="0" fontId="2" fillId="0" borderId="9" xfId="0" applyFont="1" applyBorder="1" applyAlignment="1">
      <alignment horizontal="center" vertical="center"/>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2" fillId="0" borderId="9" xfId="0" applyFont="1" applyBorder="1"/>
    <xf numFmtId="0" fontId="4" fillId="0" borderId="7" xfId="0" applyFont="1" applyBorder="1" applyAlignment="1">
      <alignment horizontal="left" vertical="center"/>
    </xf>
    <xf numFmtId="0" fontId="4" fillId="0" borderId="10" xfId="0" applyFont="1" applyBorder="1" applyAlignment="1">
      <alignment horizontal="left" vertical="center"/>
    </xf>
    <xf numFmtId="0" fontId="4" fillId="0" borderId="9" xfId="0" applyFont="1" applyBorder="1" applyAlignment="1">
      <alignment horizontal="left" vertical="center"/>
    </xf>
    <xf numFmtId="49" fontId="6" fillId="0" borderId="9"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10" fillId="2" borderId="9" xfId="0" applyFont="1" applyFill="1" applyBorder="1" applyAlignment="1">
      <alignment horizontal="center" vertical="center" wrapText="1"/>
    </xf>
    <xf numFmtId="49" fontId="10" fillId="2" borderId="9" xfId="0" applyNumberFormat="1" applyFont="1" applyFill="1" applyBorder="1" applyAlignment="1">
      <alignment horizontal="center" vertical="center" wrapText="1"/>
    </xf>
    <xf numFmtId="0" fontId="10" fillId="2" borderId="9" xfId="0" applyFont="1" applyFill="1" applyBorder="1" applyAlignment="1">
      <alignment horizontal="left" vertical="center" wrapText="1"/>
    </xf>
    <xf numFmtId="0" fontId="7" fillId="0" borderId="9" xfId="0" applyFont="1" applyBorder="1" applyAlignment="1">
      <alignment horizontal="center" vertical="center" wrapText="1"/>
    </xf>
    <xf numFmtId="0" fontId="5" fillId="0" borderId="7" xfId="0" applyFont="1" applyBorder="1" applyAlignment="1">
      <alignment horizontal="left" vertical="center" wrapText="1"/>
    </xf>
    <xf numFmtId="0" fontId="8" fillId="0" borderId="7" xfId="0" applyFont="1" applyBorder="1" applyAlignment="1">
      <alignment horizontal="left" vertical="center" wrapText="1"/>
    </xf>
    <xf numFmtId="0" fontId="6" fillId="0" borderId="8" xfId="0" applyFont="1" applyBorder="1" applyAlignment="1">
      <alignment horizontal="center" vertical="center" wrapText="1"/>
    </xf>
    <xf numFmtId="0" fontId="0" fillId="0" borderId="9" xfId="0" applyBorder="1"/>
    <xf numFmtId="0" fontId="0" fillId="0" borderId="2" xfId="0" applyBorder="1"/>
    <xf numFmtId="0" fontId="9" fillId="0" borderId="0" xfId="0" applyFont="1" applyAlignment="1">
      <alignment wrapText="1"/>
    </xf>
    <xf numFmtId="0" fontId="9" fillId="0" borderId="0" xfId="0" applyFont="1" applyAlignment="1">
      <alignment horizontal="left" wrapText="1"/>
    </xf>
    <xf numFmtId="0" fontId="2" fillId="0" borderId="6" xfId="0" applyFont="1" applyBorder="1" applyAlignment="1">
      <alignment horizontal="center" vertical="center" wrapText="1"/>
    </xf>
    <xf numFmtId="0" fontId="2" fillId="0" borderId="12" xfId="0" applyFont="1" applyBorder="1" applyAlignment="1">
      <alignment vertical="center" wrapText="1"/>
    </xf>
    <xf numFmtId="16" fontId="0" fillId="0" borderId="0" xfId="0" applyNumberFormat="1"/>
    <xf numFmtId="14" fontId="2" fillId="0" borderId="8" xfId="0" applyNumberFormat="1" applyFont="1" applyBorder="1" applyAlignment="1">
      <alignment horizontal="center" vertical="center" textRotation="180" wrapText="1"/>
    </xf>
    <xf numFmtId="0" fontId="1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5"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xf numFmtId="0" fontId="6" fillId="4" borderId="11" xfId="0" applyFont="1" applyFill="1" applyBorder="1" applyAlignment="1">
      <alignment horizontal="center" vertical="center" wrapText="1"/>
    </xf>
    <xf numFmtId="0" fontId="12" fillId="5" borderId="1" xfId="0" applyFont="1" applyFill="1" applyBorder="1" applyAlignment="1">
      <alignment horizontal="center" vertical="center" wrapText="1"/>
    </xf>
    <xf numFmtId="14" fontId="2" fillId="5" borderId="8" xfId="0" applyNumberFormat="1" applyFont="1" applyFill="1" applyBorder="1" applyAlignment="1">
      <alignment horizontal="center" vertical="center" textRotation="180" wrapText="1"/>
    </xf>
    <xf numFmtId="0" fontId="2" fillId="5" borderId="8"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0" fillId="5" borderId="0" xfId="0" applyFill="1"/>
    <xf numFmtId="0" fontId="12" fillId="6" borderId="3" xfId="0" applyFont="1" applyFill="1" applyBorder="1" applyAlignment="1">
      <alignment vertical="center" wrapText="1"/>
    </xf>
    <xf numFmtId="49" fontId="3" fillId="6" borderId="3" xfId="0" applyNumberFormat="1" applyFont="1" applyFill="1" applyBorder="1" applyAlignment="1">
      <alignment horizontal="center" vertical="center" wrapText="1"/>
    </xf>
    <xf numFmtId="49" fontId="3" fillId="6" borderId="4" xfId="0" applyNumberFormat="1" applyFont="1" applyFill="1" applyBorder="1" applyAlignment="1">
      <alignment horizontal="center" vertical="center" wrapText="1"/>
    </xf>
    <xf numFmtId="0" fontId="2" fillId="6" borderId="3" xfId="0" applyFont="1" applyFill="1" applyBorder="1" applyAlignment="1">
      <alignment vertical="center" wrapText="1"/>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2" fillId="6" borderId="2" xfId="0" applyFont="1" applyFill="1" applyBorder="1" applyAlignment="1">
      <alignment vertical="center" wrapText="1"/>
    </xf>
    <xf numFmtId="0" fontId="4" fillId="6" borderId="2" xfId="0" applyFont="1" applyFill="1" applyBorder="1" applyAlignment="1">
      <alignment horizontal="left" vertical="center"/>
    </xf>
    <xf numFmtId="0" fontId="4" fillId="6" borderId="3" xfId="0" applyFont="1" applyFill="1" applyBorder="1" applyAlignment="1">
      <alignment horizontal="left" vertical="center"/>
    </xf>
    <xf numFmtId="0" fontId="2" fillId="6" borderId="4" xfId="0" applyFont="1" applyFill="1" applyBorder="1"/>
    <xf numFmtId="49" fontId="6" fillId="6" borderId="1" xfId="0" applyNumberFormat="1" applyFont="1" applyFill="1" applyBorder="1" applyAlignment="1">
      <alignment horizontal="center" vertical="center" wrapText="1"/>
    </xf>
    <xf numFmtId="0" fontId="16" fillId="6" borderId="1" xfId="0" applyFont="1" applyFill="1" applyBorder="1" applyAlignment="1">
      <alignment horizontal="center" vertical="center" wrapText="1"/>
    </xf>
    <xf numFmtId="0" fontId="2" fillId="6" borderId="4" xfId="0" applyFont="1" applyFill="1" applyBorder="1" applyAlignment="1">
      <alignment vertical="center" wrapText="1"/>
    </xf>
    <xf numFmtId="0" fontId="2"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6" fillId="6" borderId="1" xfId="0" applyFont="1" applyFill="1" applyBorder="1" applyAlignment="1">
      <alignment horizontal="center" vertical="center"/>
    </xf>
    <xf numFmtId="0" fontId="5" fillId="6" borderId="3" xfId="0" applyFont="1" applyFill="1" applyBorder="1" applyAlignment="1">
      <alignment horizontal="left" vertical="center" wrapText="1"/>
    </xf>
    <xf numFmtId="0" fontId="3" fillId="6" borderId="1" xfId="0" applyFont="1" applyFill="1" applyBorder="1" applyAlignment="1">
      <alignment horizontal="center" vertical="center" wrapText="1"/>
    </xf>
    <xf numFmtId="0" fontId="8" fillId="6" borderId="3" xfId="0" applyFont="1" applyFill="1" applyBorder="1" applyAlignment="1">
      <alignment horizontal="left" vertical="center" wrapText="1"/>
    </xf>
    <xf numFmtId="0" fontId="2" fillId="6" borderId="7" xfId="0" applyFont="1" applyFill="1" applyBorder="1" applyAlignment="1">
      <alignment vertical="center" wrapText="1"/>
    </xf>
    <xf numFmtId="0" fontId="3" fillId="6" borderId="8" xfId="0" applyFont="1" applyFill="1" applyBorder="1" applyAlignment="1">
      <alignment horizontal="center" vertical="center" wrapText="1"/>
    </xf>
    <xf numFmtId="0" fontId="16" fillId="6" borderId="8"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1" fillId="6" borderId="3" xfId="0"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7" fillId="6" borderId="4" xfId="0" applyFont="1" applyFill="1" applyBorder="1" applyAlignment="1">
      <alignment vertical="center" wrapText="1"/>
    </xf>
    <xf numFmtId="49" fontId="10"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12" fillId="0" borderId="6" xfId="0" applyFont="1" applyBorder="1" applyAlignment="1">
      <alignment horizontal="center" vertical="center" wrapText="1"/>
    </xf>
    <xf numFmtId="0" fontId="6" fillId="7" borderId="6" xfId="0" applyFont="1" applyFill="1" applyBorder="1" applyAlignment="1">
      <alignment horizontal="center" vertical="center" textRotation="180" wrapText="1"/>
    </xf>
    <xf numFmtId="0" fontId="1" fillId="8"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7" fillId="10" borderId="0" xfId="0" applyFont="1" applyFill="1" applyAlignment="1">
      <alignment horizontal="center" wrapText="1"/>
    </xf>
    <xf numFmtId="0" fontId="18" fillId="10" borderId="0" xfId="0" applyFont="1" applyFill="1" applyAlignment="1">
      <alignment horizontal="center" vertical="center"/>
    </xf>
    <xf numFmtId="0" fontId="13" fillId="9" borderId="0" xfId="0" applyFont="1" applyFill="1" applyAlignment="1">
      <alignment horizontal="left" vertical="center" wrapText="1" indent="3"/>
    </xf>
    <xf numFmtId="0" fontId="6" fillId="0" borderId="5" xfId="0" applyFont="1" applyBorder="1" applyAlignment="1">
      <alignment horizontal="center" vertical="center" wrapText="1"/>
    </xf>
    <xf numFmtId="16" fontId="16" fillId="6" borderId="1" xfId="0" applyNumberFormat="1" applyFont="1" applyFill="1" applyBorder="1" applyAlignment="1">
      <alignment horizontal="center" vertical="center" wrapText="1"/>
    </xf>
  </cellXfs>
  <cellStyles count="1">
    <cellStyle name="Normal" xfId="0" builtinId="0"/>
  </cellStyles>
  <dxfs count="57">
    <dxf>
      <fill>
        <patternFill>
          <bgColor theme="4" tint="0.79998168889431442"/>
        </patternFill>
      </fill>
    </dxf>
    <dxf>
      <fill>
        <patternFill>
          <bgColor theme="4" tint="0.79998168889431442"/>
        </patternFill>
      </fill>
    </dxf>
    <dxf>
      <fill>
        <patternFill>
          <bgColor theme="9" tint="0.79998168889431442"/>
        </patternFill>
      </fill>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ptos Narrow"/>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ptos Narrow"/>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ptos Narrow"/>
        <family val="2"/>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ptos Narrow"/>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ptos Narrow"/>
        <family val="2"/>
        <scheme val="minor"/>
      </font>
      <fill>
        <patternFill>
          <fgColor indexed="64"/>
          <bgColor theme="0" tint="-0.1499984740745262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ptos Narrow"/>
        <family val="2"/>
        <scheme val="minor"/>
      </font>
      <fill>
        <patternFill>
          <fgColor indexed="64"/>
          <bgColor theme="0" tint="-0.1499984740745262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ptos Narrow"/>
        <family val="2"/>
        <scheme val="minor"/>
      </font>
      <fill>
        <patternFill>
          <fgColor indexed="64"/>
          <bgColor theme="0" tint="-0.1499984740745262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ptos Narrow"/>
        <family val="2"/>
        <scheme val="minor"/>
      </font>
      <fill>
        <patternFill>
          <fgColor indexed="64"/>
          <bgColor theme="0" tint="-0.1499984740745262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outline="0">
        <left/>
        <right/>
        <top/>
        <bottom/>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202122"/>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rgb="FF202122"/>
        <name val="Aptos Narrow"/>
        <family val="2"/>
        <scheme val="minor"/>
      </font>
      <fill>
        <patternFill>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202122"/>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rgb="FF202122"/>
        <name val="Aptos Narrow"/>
        <family val="2"/>
        <scheme val="minor"/>
      </font>
      <fill>
        <patternFill>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202122"/>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9"/>
        <color rgb="FF202122"/>
        <name val="Aptos Narrow"/>
        <family val="2"/>
        <scheme val="minor"/>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202122"/>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rgb="FF202122"/>
        <name val="Aptos Narrow"/>
        <family val="2"/>
        <scheme val="minor"/>
      </font>
      <fill>
        <patternFill>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202122"/>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rgb="FF202122"/>
        <name val="Aptos Narrow"/>
        <family val="2"/>
        <scheme val="minor"/>
      </font>
      <fill>
        <patternFill>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202122"/>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rgb="FF202122"/>
        <name val="Aptos Narrow"/>
        <family val="2"/>
        <scheme val="minor"/>
      </font>
      <fill>
        <patternFill>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Narrow"/>
        <family val="2"/>
        <scheme val="minor"/>
      </font>
      <alignment horizontal="general"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9"/>
        <color theme="1"/>
        <name val="Aptos Narrow"/>
        <family val="2"/>
        <scheme val="minor"/>
      </font>
      <fill>
        <patternFill>
          <fgColor indexed="64"/>
          <bgColor theme="9" tint="0.79998168889431442"/>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9"/>
        <color theme="1"/>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BD62ED-FADD-4ED3-8D70-61DA99432924}" name="Table1" displayName="Table1" ref="A1:Y87" totalsRowShown="0" headerRowDxfId="56" dataDxfId="54" headerRowBorderDxfId="55" tableBorderDxfId="53" totalsRowBorderDxfId="52">
  <autoFilter ref="A1:Y87" xr:uid="{CABD62ED-FADD-4ED3-8D70-61DA99432924}"/>
  <tableColumns count="25">
    <tableColumn id="1" xr3:uid="{34AE4ECE-FA94-4206-B51D-E2E2E0A39CD1}" name="Course" dataDxfId="51" totalsRowDxfId="50"/>
    <tableColumn id="2" xr3:uid="{44C3E8FA-F037-4F4D-B3F1-9CF1FEB802C3}" name="Units" dataDxfId="49" totalsRowDxfId="48"/>
    <tableColumn id="3" xr3:uid="{B045EE7A-633F-4C19-A1E5-015A2D1D2DFE}" name="Scheduling Cycle (yrs)" dataDxfId="47" totalsRowDxfId="46"/>
    <tableColumn id="4" xr3:uid="{3E595D3B-00C4-4784-A767-40174C200E7E}" name="MDiv req. or pre-req." dataDxfId="45" totalsRowDxfId="44"/>
    <tableColumn id="23" xr3:uid="{EB70BE15-D40A-48E1-800A-6BDA3F419D7A}" name="Comp. Curric." dataDxfId="43" totalsRowDxfId="42"/>
    <tableColumn id="5" xr3:uid="{759740A1-B600-48A8-A367-846754C8F364}" name="RSP req." dataDxfId="41" totalsRowDxfId="40"/>
    <tableColumn id="6" xr3:uid="{97D725CF-974A-4C01-B415-E462B7AD01AE}" name="STB req." dataDxfId="39" totalsRowDxfId="38"/>
    <tableColumn id="11" xr3:uid="{4329FBE6-0FEF-48E1-B890-481B14548BCE}" name="Biennium I, Fall" dataDxfId="37" totalsRowDxfId="36"/>
    <tableColumn id="12" xr3:uid="{EBE959A5-3FDB-47DE-A6A5-B12AA8DA6A50}" name="Biennium I, Spring" dataDxfId="35" totalsRowDxfId="34"/>
    <tableColumn id="13" xr3:uid="{068C0FD2-8363-4AE2-94F7-94A01F339B20}" name="Biennium II, Fall" totalsRowDxfId="33"/>
    <tableColumn id="14" xr3:uid="{BB49512C-BF94-4532-91CA-D4C1803252C0}" name="Biennium II, Spring" dataDxfId="32" totalsRowDxfId="31"/>
    <tableColumn id="15" xr3:uid="{04834D18-F3C7-4A10-8BB1-491408B4DCB4}" name="Residency Year, Fall" dataDxfId="30" totalsRowDxfId="29"/>
    <tableColumn id="16" xr3:uid="{8592B4C5-7FF7-47B9-8D99-C7844F49C4E4}" name="Residency Year, Spring" dataDxfId="28" totalsRowDxfId="27"/>
    <tableColumn id="7" xr3:uid="{6174C022-A8B8-475F-92DD-5CF1667148ED}" name="Theology I, Fall" dataDxfId="26" totalsRowDxfId="25"/>
    <tableColumn id="8" xr3:uid="{D8445709-52A1-4BBB-901C-1DD6049CEF5E}" name="Theology I, Spring" dataDxfId="24" totalsRowDxfId="23"/>
    <tableColumn id="9" xr3:uid="{83E608BB-00A4-4B32-AF86-48A8EDEA3F24}" name="Theology II, Fall" dataDxfId="22" totalsRowDxfId="21"/>
    <tableColumn id="10" xr3:uid="{C01B7474-BC4A-4263-B8F6-E627E342EC9D}" name="Theology II, Spring" dataDxfId="20" totalsRowDxfId="19"/>
    <tableColumn id="17" xr3:uid="{302A0DFE-2942-434E-822B-4D74F8628EF4}" name="Theology III, Fall (Abroad?)" dataDxfId="18" totalsRowDxfId="17"/>
    <tableColumn id="18" xr3:uid="{6C91B768-4EBC-421A-A98C-64E565F127C0}" name="Theology III, Spring (Abroad?)" dataDxfId="16" totalsRowDxfId="15"/>
    <tableColumn id="19" xr3:uid="{D031408E-4F64-4EC5-995B-86C2E13BF97D}" name="Theology IV, Fall" dataDxfId="14" totalsRowDxfId="13"/>
    <tableColumn id="20" xr3:uid="{620853D7-03BA-429A-87BA-5FD40E4CA186}" name="Theology IV, Spring" dataDxfId="12" totalsRowDxfId="11"/>
    <tableColumn id="22" xr3:uid="{7C466674-387B-48E4-AC32-335B2B9EA588}" name="Course Waiver _x000a_(Granted Petition)" dataDxfId="10" totalsRowDxfId="9"/>
    <tableColumn id="27" xr3:uid="{56A3CDCF-4692-4C2B-A9A2-9A641D79249A}" name="Completed Units" dataDxfId="8" totalsRowDxfId="7">
      <calculatedColumnFormula array="1">SUMPRODUCT((H$3:U$3&lt;TODAY())*H2:U2)</calculatedColumnFormula>
    </tableColumn>
    <tableColumn id="26" xr3:uid="{A2D43E0E-241F-471A-A56A-B3EBEF304C3D}" name="Planned or In Progress Units" dataDxfId="6" totalsRowDxfId="5">
      <calculatedColumnFormula array="1">SUMPRODUCT((H$3:U$3&gt;=TODAY())*H2:U2)</calculatedColumnFormula>
    </tableColumn>
    <tableColumn id="21" xr3:uid="{09C9F5F6-6EF4-43F4-A40C-587C3E80C96F}" name="Total Planned and Completed Units" dataDxfId="4" totalsRowDxfId="3">
      <calculatedColumnFormula>Table1[[#This Row],[Completed Units]]+Table1[[#This Row],[Planned or In Progress Units]]</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70740-CAEB-42FD-BE0F-829E006F23C4}">
  <dimension ref="A1:B6"/>
  <sheetViews>
    <sheetView tabSelected="1" workbookViewId="0">
      <selection activeCell="B8" sqref="B8"/>
    </sheetView>
  </sheetViews>
  <sheetFormatPr defaultColWidth="8.77734375" defaultRowHeight="14.4" x14ac:dyDescent="0.3"/>
  <cols>
    <col min="1" max="1" width="19.77734375" customWidth="1"/>
    <col min="2" max="2" width="131.88671875" customWidth="1"/>
    <col min="4" max="4" width="18.77734375" customWidth="1"/>
    <col min="5" max="5" width="72.77734375" customWidth="1"/>
  </cols>
  <sheetData>
    <row r="1" spans="1:2" ht="54" customHeight="1" x14ac:dyDescent="0.3">
      <c r="A1" s="109" t="s">
        <v>135</v>
      </c>
      <c r="B1" s="110" t="s">
        <v>147</v>
      </c>
    </row>
    <row r="2" spans="1:2" ht="84.6" customHeight="1" x14ac:dyDescent="0.3">
      <c r="A2" s="109" t="s">
        <v>136</v>
      </c>
      <c r="B2" s="110" t="s">
        <v>139</v>
      </c>
    </row>
    <row r="3" spans="1:2" ht="78" customHeight="1" x14ac:dyDescent="0.3">
      <c r="A3" s="109" t="s">
        <v>137</v>
      </c>
      <c r="B3" s="110" t="s">
        <v>146</v>
      </c>
    </row>
    <row r="4" spans="1:2" ht="155.4" customHeight="1" x14ac:dyDescent="0.3">
      <c r="A4" s="109" t="s">
        <v>138</v>
      </c>
      <c r="B4" s="110" t="s">
        <v>140</v>
      </c>
    </row>
    <row r="5" spans="1:2" ht="54.6" customHeight="1" x14ac:dyDescent="0.3">
      <c r="A5" s="109"/>
      <c r="B5" s="110" t="s">
        <v>100</v>
      </c>
    </row>
    <row r="6" spans="1:2" ht="21" x14ac:dyDescent="0.3">
      <c r="A6" s="109"/>
      <c r="B6" s="1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1C772-4D11-4627-9F10-04C74D9D118D}">
  <dimension ref="A1:Y87"/>
  <sheetViews>
    <sheetView zoomScale="138" zoomScaleNormal="138" workbookViewId="0">
      <pane xSplit="1" ySplit="4" topLeftCell="B5" activePane="bottomRight" state="frozen"/>
      <selection pane="topRight" activeCell="B1" sqref="B1"/>
      <selection pane="bottomLeft" activeCell="A3" sqref="A3"/>
      <selection pane="bottomRight" activeCell="L10" sqref="L10"/>
    </sheetView>
  </sheetViews>
  <sheetFormatPr defaultColWidth="8.77734375" defaultRowHeight="14.4" x14ac:dyDescent="0.3"/>
  <cols>
    <col min="1" max="1" width="42.44140625" customWidth="1"/>
    <col min="2" max="2" width="5.77734375" style="1" customWidth="1"/>
    <col min="3" max="3" width="8.33203125" style="1" customWidth="1"/>
    <col min="4" max="5" width="8.5546875" style="1" customWidth="1"/>
    <col min="6" max="6" width="4.77734375" customWidth="1"/>
    <col min="7" max="7" width="5.109375" customWidth="1"/>
    <col min="8" max="11" width="4.6640625" customWidth="1"/>
    <col min="12" max="13" width="4.6640625" style="66" customWidth="1"/>
    <col min="14" max="17" width="4.6640625" customWidth="1"/>
    <col min="18" max="18" width="5.21875" style="66" customWidth="1"/>
    <col min="19" max="19" width="4.6640625" style="66" customWidth="1"/>
    <col min="20" max="22" width="4.6640625" customWidth="1"/>
    <col min="23" max="24" width="6.6640625" customWidth="1"/>
  </cols>
  <sheetData>
    <row r="1" spans="1:25" ht="100.8" customHeight="1" thickBot="1" x14ac:dyDescent="0.35">
      <c r="A1" s="111" t="s">
        <v>143</v>
      </c>
      <c r="B1" s="7" t="s">
        <v>0</v>
      </c>
      <c r="C1" s="7" t="s">
        <v>112</v>
      </c>
      <c r="D1" s="7" t="s">
        <v>101</v>
      </c>
      <c r="E1" s="7" t="s">
        <v>123</v>
      </c>
      <c r="F1" s="7" t="s">
        <v>2</v>
      </c>
      <c r="G1" s="7" t="s">
        <v>3</v>
      </c>
      <c r="H1" s="12" t="s">
        <v>87</v>
      </c>
      <c r="I1" s="12" t="s">
        <v>88</v>
      </c>
      <c r="J1" s="12" t="s">
        <v>89</v>
      </c>
      <c r="K1" s="12" t="s">
        <v>90</v>
      </c>
      <c r="L1" s="13" t="s">
        <v>91</v>
      </c>
      <c r="M1" s="13" t="s">
        <v>92</v>
      </c>
      <c r="N1" s="12" t="s">
        <v>150</v>
      </c>
      <c r="O1" s="12" t="s">
        <v>151</v>
      </c>
      <c r="P1" s="12" t="s">
        <v>152</v>
      </c>
      <c r="Q1" s="12" t="s">
        <v>153</v>
      </c>
      <c r="R1" s="13" t="s">
        <v>154</v>
      </c>
      <c r="S1" s="13" t="s">
        <v>155</v>
      </c>
      <c r="T1" s="12" t="s">
        <v>156</v>
      </c>
      <c r="U1" s="12" t="s">
        <v>157</v>
      </c>
      <c r="V1" s="101" t="s">
        <v>132</v>
      </c>
      <c r="W1" s="12" t="s">
        <v>103</v>
      </c>
      <c r="X1" s="12" t="s">
        <v>102</v>
      </c>
      <c r="Y1" s="12" t="s">
        <v>110</v>
      </c>
    </row>
    <row r="2" spans="1:25" ht="34.200000000000003" customHeight="1" thickBot="1" x14ac:dyDescent="0.35">
      <c r="A2" s="67" t="s">
        <v>107</v>
      </c>
      <c r="B2" s="68"/>
      <c r="C2" s="68"/>
      <c r="D2" s="68"/>
      <c r="E2" s="68"/>
      <c r="F2" s="68"/>
      <c r="G2" s="69"/>
      <c r="H2" s="54" t="s">
        <v>108</v>
      </c>
      <c r="I2" s="15" t="str">
        <f>_xlfn.LET(
  _xlpm.term, _xlfn.TEXTBEFORE(H2," "),
  _xlpm.yr, VALUE(_xlfn.TEXTAFTER(H2," ")),
  CHOOSE(
    _xlfn.XMATCH(_xlpm.term, {"Spring","Fall"}),
    "Fall "&amp;_xlpm.yr,
    "Spring "&amp;(_xlpm.yr+1)
  )
)</f>
        <v>Spring 2026</v>
      </c>
      <c r="J2" s="15" t="str">
        <f>_xlfn.LET(
  _xlpm.term, _xlfn.TEXTBEFORE(I2," "),
  _xlpm.yr, VALUE(_xlfn.TEXTAFTER(I2," ")),
  CHOOSE(
    _xlfn.XMATCH(_xlpm.term, {"Spring","Fall"}),
    "Fall "&amp;_xlpm.yr,
    "Spring "&amp;(_xlpm.yr+1)
  )
)</f>
        <v>Fall 2026</v>
      </c>
      <c r="K2" s="15" t="str">
        <f>_xlfn.LET(
  _xlpm.term, _xlfn.TEXTBEFORE(J2," "),
  _xlpm.yr, VALUE(_xlfn.TEXTAFTER(J2," ")),
  CHOOSE(
    _xlfn.XMATCH(_xlpm.term, {"Spring","Fall"}),
    "Fall "&amp;_xlpm.yr,
    "Spring "&amp;(_xlpm.yr+1)
  )
)</f>
        <v>Spring 2027</v>
      </c>
      <c r="L2" s="55" t="str">
        <f>_xlfn.LET(
  _xlpm.term, _xlfn.TEXTBEFORE(K2," "),
  _xlpm.yr, VALUE(_xlfn.TEXTAFTER(K2," ")),
  CHOOSE(
    _xlfn.XMATCH(_xlpm.term, {"Spring","Fall"}),
    "Fall "&amp;_xlpm.yr,
    "Spring "&amp;(_xlpm.yr+1)
  )
)</f>
        <v>Fall 2027</v>
      </c>
      <c r="M2" s="55" t="str">
        <f>_xlfn.LET(
  _xlpm.term, _xlfn.TEXTBEFORE(L2," "),
  _xlpm.yr, VALUE(_xlfn.TEXTAFTER(L2," ")),
  CHOOSE(
    _xlfn.XMATCH(_xlpm.term, {"Spring","Fall"}),
    "Fall "&amp;_xlpm.yr,
    "Spring "&amp;(_xlpm.yr+1)
  )
)</f>
        <v>Spring 2028</v>
      </c>
      <c r="N2" s="15" t="str">
        <f>_xlfn.LET(
  _xlpm.term, _xlfn.TEXTBEFORE(M2," "),
  _xlpm.yr, VALUE(_xlfn.TEXTAFTER(M2," ")),
  CHOOSE(
    _xlfn.XMATCH(_xlpm.term, {"Spring","Fall"}),
    "Fall "&amp;_xlpm.yr,
    "Spring "&amp;(_xlpm.yr+1)
  )
)</f>
        <v>Fall 2028</v>
      </c>
      <c r="O2" s="15" t="str">
        <f>_xlfn.LET(
  _xlpm.term, _xlfn.TEXTBEFORE(N2," "),
  _xlpm.yr, VALUE(_xlfn.TEXTAFTER(N2," ")),
  CHOOSE(
    _xlfn.XMATCH(_xlpm.term, {"Spring","Fall"}),
    "Fall "&amp;_xlpm.yr,
    "Spring "&amp;(_xlpm.yr+1)
  )
)</f>
        <v>Spring 2029</v>
      </c>
      <c r="P2" s="15" t="str">
        <f>_xlfn.LET(
  _xlpm.term, _xlfn.TEXTBEFORE(O2," "),
  _xlpm.yr, VALUE(_xlfn.TEXTAFTER(O2," ")),
  CHOOSE(
    _xlfn.XMATCH(_xlpm.term, {"Spring","Fall"}),
    "Fall "&amp;_xlpm.yr,
    "Spring "&amp;(_xlpm.yr+1)
  )
)</f>
        <v>Fall 2029</v>
      </c>
      <c r="Q2" s="15" t="str">
        <f>_xlfn.LET(
  _xlpm.term, _xlfn.TEXTBEFORE(P2," "),
  _xlpm.yr, VALUE(_xlfn.TEXTAFTER(P2," ")),
  CHOOSE(
    _xlfn.XMATCH(_xlpm.term, {"Spring","Fall"}),
    "Fall "&amp;_xlpm.yr,
    "Spring "&amp;(_xlpm.yr+1)
  )
)</f>
        <v>Spring 2030</v>
      </c>
      <c r="R2" s="55" t="str">
        <f>_xlfn.LET(
  _xlpm.term, _xlfn.TEXTBEFORE(Q2," "),
  _xlpm.yr, VALUE(_xlfn.TEXTAFTER(Q2," ")),
  CHOOSE(
    _xlfn.XMATCH(_xlpm.term, {"Spring","Fall"}),
    "Fall "&amp;_xlpm.yr,
    "Spring "&amp;(_xlpm.yr+1)
  )
)</f>
        <v>Fall 2030</v>
      </c>
      <c r="S2" s="55" t="str">
        <f>_xlfn.LET(
  _xlpm.term, _xlfn.TEXTBEFORE(R2," "),
  _xlpm.yr, VALUE(_xlfn.TEXTAFTER(R2," ")),
  CHOOSE(
    _xlfn.XMATCH(_xlpm.term, {"Spring","Fall"}),
    "Fall "&amp;_xlpm.yr,
    "Spring "&amp;(_xlpm.yr+1)
  )
)</f>
        <v>Spring 2031</v>
      </c>
      <c r="T2" s="15" t="str">
        <f>_xlfn.LET(
  _xlpm.term, _xlfn.TEXTBEFORE(S2," "),
  _xlpm.yr, VALUE(_xlfn.TEXTAFTER(S2," ")),
  CHOOSE(
    _xlfn.XMATCH(_xlpm.term, {"Spring","Fall"}),
    "Fall "&amp;_xlpm.yr,
    "Spring "&amp;(_xlpm.yr+1)
  )
)</f>
        <v>Fall 2031</v>
      </c>
      <c r="U2" s="15" t="str">
        <f>_xlfn.LET(
  _xlpm.term, _xlfn.TEXTBEFORE(T2," "),
  _xlpm.yr, VALUE(_xlfn.TEXTAFTER(T2," ")),
  CHOOSE(
    _xlfn.XMATCH(_xlpm.term, {"Spring","Fall"}),
    "Fall "&amp;_xlpm.yr,
    "Spring "&amp;(_xlpm.yr+1)
  )
)</f>
        <v>Spring 2032</v>
      </c>
      <c r="V2" s="100"/>
      <c r="W2" s="42"/>
      <c r="X2" s="42"/>
      <c r="Y2" s="42"/>
    </row>
    <row r="3" spans="1:25" ht="58.2" hidden="1" customHeight="1" x14ac:dyDescent="0.3">
      <c r="A3" s="70" t="s">
        <v>105</v>
      </c>
      <c r="B3" s="71"/>
      <c r="C3" s="71"/>
      <c r="D3" s="71"/>
      <c r="E3" s="71"/>
      <c r="F3" s="71"/>
      <c r="G3" s="72"/>
      <c r="H3" s="45">
        <f t="shared" ref="H3:U3" si="0">DATE(
  VALUE(RIGHT(H2,4)),
  IF(LEFT(H2,6)="Spring",5,
        IF(LEFT(H2,4)="Fall",12,"")),
  20
)</f>
        <v>46011</v>
      </c>
      <c r="I3" s="45">
        <f t="shared" si="0"/>
        <v>46162</v>
      </c>
      <c r="J3" s="45">
        <f t="shared" si="0"/>
        <v>46376</v>
      </c>
      <c r="K3" s="45">
        <f t="shared" si="0"/>
        <v>46527</v>
      </c>
      <c r="L3" s="56">
        <f t="shared" si="0"/>
        <v>46741</v>
      </c>
      <c r="M3" s="56">
        <f t="shared" si="0"/>
        <v>46893</v>
      </c>
      <c r="N3" s="45">
        <f t="shared" si="0"/>
        <v>47107</v>
      </c>
      <c r="O3" s="45">
        <f t="shared" si="0"/>
        <v>47258</v>
      </c>
      <c r="P3" s="45">
        <f t="shared" si="0"/>
        <v>47472</v>
      </c>
      <c r="Q3" s="45">
        <f t="shared" si="0"/>
        <v>47623</v>
      </c>
      <c r="R3" s="56">
        <f t="shared" si="0"/>
        <v>47837</v>
      </c>
      <c r="S3" s="56">
        <f t="shared" si="0"/>
        <v>47988</v>
      </c>
      <c r="T3" s="45">
        <f t="shared" si="0"/>
        <v>48202</v>
      </c>
      <c r="U3" s="45">
        <f t="shared" si="0"/>
        <v>48354</v>
      </c>
      <c r="V3" s="45"/>
      <c r="W3" s="9"/>
      <c r="X3" s="9"/>
      <c r="Y3" s="2"/>
    </row>
    <row r="4" spans="1:25" ht="25.8" customHeight="1" x14ac:dyDescent="0.3">
      <c r="A4" s="73" t="s">
        <v>81</v>
      </c>
      <c r="B4" s="71"/>
      <c r="C4" s="71"/>
      <c r="D4" s="71"/>
      <c r="E4" s="71"/>
      <c r="F4" s="71"/>
      <c r="G4" s="72"/>
      <c r="H4" s="9" cm="1">
        <f t="array" ref="H4">SUMPRODUCT((H6:H87&lt;&gt;"")*$B6:$B87)</f>
        <v>13.5</v>
      </c>
      <c r="I4" s="9" cm="1">
        <f t="array" ref="I4">SUMPRODUCT((I6:I87&lt;&gt;"")*$B6:$B87)</f>
        <v>13.5</v>
      </c>
      <c r="J4" s="9" cm="1">
        <f t="array" ref="J4">SUMPRODUCT((J6:J87&lt;&gt;"")*$B6:$B87)</f>
        <v>13.5</v>
      </c>
      <c r="K4" s="9" cm="1">
        <f t="array" ref="K4">SUMPRODUCT((K6:K87&lt;&gt;"")*$B6:$B87)</f>
        <v>13.5</v>
      </c>
      <c r="L4" s="57" cm="1">
        <f t="array" ref="L4">SUMPRODUCT((L6:L87&lt;&gt;"")*$B6:$B87)</f>
        <v>1.5</v>
      </c>
      <c r="M4" s="57" cm="1">
        <f t="array" ref="M4">SUMPRODUCT((M6:M87&lt;&gt;"")*$B6:$B87)</f>
        <v>1.5</v>
      </c>
      <c r="N4" s="9" cm="1">
        <f t="array" ref="N4">SUMPRODUCT((N6:N87&lt;&gt;"")*$B6:$B87)</f>
        <v>13.5</v>
      </c>
      <c r="O4" s="9" cm="1">
        <f t="array" ref="O4">SUMPRODUCT((O6:O87&lt;&gt;"")*$B6:$B87)</f>
        <v>12</v>
      </c>
      <c r="P4" s="9" cm="1">
        <f t="array" ref="P4">SUMPRODUCT((P6:P87&lt;&gt;"")*$B6:$B87)</f>
        <v>12</v>
      </c>
      <c r="Q4" s="9" cm="1">
        <f t="array" ref="Q4">SUMPRODUCT((Q6:Q87&lt;&gt;"")*$B6:$B87)</f>
        <v>12</v>
      </c>
      <c r="R4" s="57" cm="1">
        <f t="array" ref="R4">SUMPRODUCT((R6:R87&lt;&gt;"")*$B6:$B87)</f>
        <v>9</v>
      </c>
      <c r="S4" s="57" cm="1">
        <f t="array" ref="S4">SUMPRODUCT((S6:S87&lt;&gt;"")*$B6:$B87)</f>
        <v>12</v>
      </c>
      <c r="T4" s="9" cm="1">
        <f t="array" ref="T4">SUMPRODUCT((T6:T87&lt;&gt;"")*$B6:$B87)</f>
        <v>13.5</v>
      </c>
      <c r="U4" s="9" cm="1">
        <f t="array" ref="U4">SUMPRODUCT((U6:U87&lt;&gt;"")*$B6:$B87)</f>
        <v>13.5</v>
      </c>
      <c r="V4" s="9"/>
      <c r="W4" s="9" cm="1">
        <f t="array" aca="1" ref="W4" ca="1">SUMPRODUCT((H$3:U$3&lt;TODAY())*H4:U4)</f>
        <v>27</v>
      </c>
      <c r="X4" s="9" cm="1">
        <f t="array" aca="1" ref="X4" ca="1">SUMPRODUCT((H$3:U$3&gt;=TODAY())*H4:U4)</f>
        <v>127.5</v>
      </c>
      <c r="Y4" s="2">
        <f ca="1">Table1[[#This Row],[Completed Units]]+Table1[[#This Row],[Planned or In Progress Units]]</f>
        <v>154.5</v>
      </c>
    </row>
    <row r="5" spans="1:25" x14ac:dyDescent="0.3">
      <c r="A5" s="74" t="s">
        <v>65</v>
      </c>
      <c r="B5" s="75"/>
      <c r="C5" s="75"/>
      <c r="D5" s="75"/>
      <c r="E5" s="75"/>
      <c r="F5" s="75"/>
      <c r="G5" s="75"/>
      <c r="H5" s="75"/>
      <c r="I5" s="75"/>
      <c r="J5" s="75"/>
      <c r="K5" s="75"/>
      <c r="L5" s="75"/>
      <c r="M5" s="75"/>
      <c r="N5" s="75"/>
      <c r="O5" s="75"/>
      <c r="P5" s="75"/>
      <c r="Q5" s="75"/>
      <c r="R5" s="75"/>
      <c r="S5" s="75"/>
      <c r="T5" s="75"/>
      <c r="U5" s="75"/>
      <c r="V5" s="75"/>
      <c r="W5" s="75"/>
      <c r="X5" s="90"/>
      <c r="Y5" s="91"/>
    </row>
    <row r="6" spans="1:25" ht="17.55" customHeight="1" x14ac:dyDescent="0.3">
      <c r="A6" s="76" t="s">
        <v>5</v>
      </c>
      <c r="B6" s="80">
        <v>1.5</v>
      </c>
      <c r="C6" s="80">
        <v>1</v>
      </c>
      <c r="D6" s="77" t="s">
        <v>24</v>
      </c>
      <c r="E6" s="77"/>
      <c r="F6" s="78"/>
      <c r="G6" s="78" t="s">
        <v>94</v>
      </c>
      <c r="H6" s="46" t="s">
        <v>109</v>
      </c>
      <c r="I6" s="47"/>
      <c r="J6" s="46"/>
      <c r="K6" s="47"/>
      <c r="L6" s="58"/>
      <c r="M6" s="59"/>
      <c r="N6" s="47"/>
      <c r="O6" s="47"/>
      <c r="P6" s="47"/>
      <c r="Q6" s="47"/>
      <c r="R6" s="61"/>
      <c r="S6" s="61"/>
      <c r="T6" s="47"/>
      <c r="U6" s="47"/>
      <c r="V6" s="102"/>
      <c r="W6" s="4">
        <f ca="1">Table1[[#This Row],[Units]]*COUNTIFS($H$3:$U$3,"&lt;"&amp;TODAY(),$H6:$U6,"&lt;&gt;")</f>
        <v>1.5</v>
      </c>
      <c r="X6" s="4">
        <f ca="1">Table1[[#This Row],[Units]]*COUNTIFS($H$3:$U$3,"&gt;="&amp;TODAY(),$H6:$U6,"&lt;&gt;")</f>
        <v>0</v>
      </c>
      <c r="Y6" s="2">
        <f ca="1">Table1[[#This Row],[Completed Units]]+Table1[[#This Row],[Planned or In Progress Units]]</f>
        <v>1.5</v>
      </c>
    </row>
    <row r="7" spans="1:25" ht="16.8" customHeight="1" x14ac:dyDescent="0.3">
      <c r="A7" s="79" t="s">
        <v>6</v>
      </c>
      <c r="B7" s="80">
        <v>1.5</v>
      </c>
      <c r="C7" s="80">
        <v>1</v>
      </c>
      <c r="D7" s="81" t="s">
        <v>24</v>
      </c>
      <c r="E7" s="81"/>
      <c r="F7" s="78"/>
      <c r="G7" s="78" t="s">
        <v>94</v>
      </c>
      <c r="H7" s="47"/>
      <c r="I7" s="46" t="s">
        <v>109</v>
      </c>
      <c r="J7" s="49"/>
      <c r="K7" s="46"/>
      <c r="L7" s="58"/>
      <c r="M7" s="58"/>
      <c r="N7" s="47"/>
      <c r="O7" s="47"/>
      <c r="P7" s="47"/>
      <c r="Q7" s="47"/>
      <c r="R7" s="61"/>
      <c r="S7" s="61"/>
      <c r="T7" s="47"/>
      <c r="U7" s="47"/>
      <c r="V7" s="102"/>
      <c r="W7" s="4">
        <f ca="1">Table1[[#This Row],[Units]]*COUNTIFS($H$3:$U$3,"&lt;"&amp;TODAY(),$H7:$U7,"&lt;&gt;")</f>
        <v>1.5</v>
      </c>
      <c r="X7" s="4">
        <f ca="1">Table1[[#This Row],[Units]]*COUNTIFS($H$3:$U$3,"&gt;="&amp;TODAY(),$H7:$U7,"&lt;&gt;")</f>
        <v>0</v>
      </c>
      <c r="Y7" s="2">
        <f ca="1">Table1[[#This Row],[Completed Units]]+Table1[[#This Row],[Planned or In Progress Units]]</f>
        <v>1.5</v>
      </c>
    </row>
    <row r="8" spans="1:25" ht="16.2" customHeight="1" x14ac:dyDescent="0.3">
      <c r="A8" s="79" t="s">
        <v>7</v>
      </c>
      <c r="B8" s="80">
        <v>1.5</v>
      </c>
      <c r="C8" s="80">
        <v>1</v>
      </c>
      <c r="D8" s="81"/>
      <c r="E8" s="81"/>
      <c r="F8" s="78"/>
      <c r="G8" s="78" t="s">
        <v>94</v>
      </c>
      <c r="H8" s="46"/>
      <c r="I8" s="47"/>
      <c r="J8" s="46"/>
      <c r="K8" s="47"/>
      <c r="L8" s="58"/>
      <c r="M8" s="59"/>
      <c r="N8" s="47"/>
      <c r="O8" s="47"/>
      <c r="P8" s="47" t="s">
        <v>109</v>
      </c>
      <c r="Q8" s="47"/>
      <c r="R8" s="61"/>
      <c r="S8" s="61"/>
      <c r="T8" s="47"/>
      <c r="U8" s="47"/>
      <c r="V8" s="102"/>
      <c r="W8" s="4">
        <f ca="1">Table1[[#This Row],[Units]]*COUNTIFS($H$3:$U$3,"&lt;"&amp;TODAY(),$H8:$U8,"&lt;&gt;")</f>
        <v>0</v>
      </c>
      <c r="X8" s="4">
        <f ca="1">Table1[[#This Row],[Units]]*COUNTIFS($H$3:$U$3,"&gt;="&amp;TODAY(),$H8:$U8,"&lt;&gt;")</f>
        <v>1.5</v>
      </c>
      <c r="Y8" s="2">
        <f ca="1">Table1[[#This Row],[Completed Units]]+Table1[[#This Row],[Planned or In Progress Units]]</f>
        <v>1.5</v>
      </c>
    </row>
    <row r="9" spans="1:25" ht="16.8" customHeight="1" x14ac:dyDescent="0.3">
      <c r="A9" s="79" t="s">
        <v>8</v>
      </c>
      <c r="B9" s="80">
        <v>1.5</v>
      </c>
      <c r="C9" s="80">
        <v>1</v>
      </c>
      <c r="D9" s="81"/>
      <c r="E9" s="81"/>
      <c r="F9" s="78"/>
      <c r="G9" s="78" t="s">
        <v>94</v>
      </c>
      <c r="H9" s="47"/>
      <c r="I9" s="46"/>
      <c r="J9" s="49"/>
      <c r="K9" s="46"/>
      <c r="L9" s="58"/>
      <c r="M9" s="58"/>
      <c r="N9" s="47"/>
      <c r="O9" s="47"/>
      <c r="P9" s="47"/>
      <c r="Q9" s="47" t="s">
        <v>109</v>
      </c>
      <c r="R9" s="61"/>
      <c r="S9" s="61"/>
      <c r="T9" s="47"/>
      <c r="U9" s="47"/>
      <c r="V9" s="102"/>
      <c r="W9" s="4">
        <f ca="1">Table1[[#This Row],[Units]]*COUNTIFS($H$3:$U$3,"&lt;"&amp;TODAY(),$H9:$U9,"&lt;&gt;")</f>
        <v>0</v>
      </c>
      <c r="X9" s="4">
        <f ca="1">Table1[[#This Row],[Units]]*COUNTIFS($H$3:$U$3,"&gt;="&amp;TODAY(),$H9:$U9,"&lt;&gt;")</f>
        <v>1.5</v>
      </c>
      <c r="Y9" s="2">
        <f ca="1">Table1[[#This Row],[Completed Units]]+Table1[[#This Row],[Planned or In Progress Units]]</f>
        <v>1.5</v>
      </c>
    </row>
    <row r="10" spans="1:25" ht="15" customHeight="1" x14ac:dyDescent="0.3">
      <c r="A10" s="75" t="s">
        <v>67</v>
      </c>
      <c r="B10" s="75"/>
      <c r="C10" s="75"/>
      <c r="D10" s="75"/>
      <c r="E10" s="75"/>
      <c r="F10" s="75"/>
      <c r="G10" s="75"/>
      <c r="H10" s="75"/>
      <c r="I10" s="75"/>
      <c r="J10" s="75"/>
      <c r="K10" s="75"/>
      <c r="L10" s="75"/>
      <c r="M10" s="75"/>
      <c r="N10" s="75"/>
      <c r="O10" s="75"/>
      <c r="P10" s="75"/>
      <c r="Q10" s="75"/>
      <c r="R10" s="75"/>
      <c r="S10" s="75"/>
      <c r="T10" s="75"/>
      <c r="U10" s="75"/>
      <c r="V10" s="75"/>
      <c r="W10" s="75"/>
      <c r="X10" s="75"/>
      <c r="Y10" s="91"/>
    </row>
    <row r="11" spans="1:25" ht="15" customHeight="1" x14ac:dyDescent="0.3">
      <c r="A11" s="79" t="s">
        <v>9</v>
      </c>
      <c r="B11" s="82">
        <v>3</v>
      </c>
      <c r="C11" s="82">
        <v>1</v>
      </c>
      <c r="D11" s="83"/>
      <c r="E11" s="83"/>
      <c r="F11" s="78" t="s">
        <v>94</v>
      </c>
      <c r="G11" s="78" t="s">
        <v>94</v>
      </c>
      <c r="H11" s="46"/>
      <c r="I11" s="47"/>
      <c r="J11" s="46" t="s">
        <v>109</v>
      </c>
      <c r="K11" s="47"/>
      <c r="L11" s="58"/>
      <c r="M11" s="59"/>
      <c r="N11" s="47"/>
      <c r="O11" s="47"/>
      <c r="P11" s="47"/>
      <c r="Q11" s="47"/>
      <c r="R11" s="61"/>
      <c r="S11" s="61"/>
      <c r="T11" s="47"/>
      <c r="U11" s="47"/>
      <c r="V11" s="102"/>
      <c r="W11" s="4">
        <f ca="1">Table1[[#This Row],[Units]]*COUNTIFS($H$3:$U$3,"&lt;"&amp;TODAY(),$H11:$U11,"&lt;&gt;")</f>
        <v>0</v>
      </c>
      <c r="X11" s="4">
        <f ca="1">Table1[[#This Row],[Units]]*COUNTIFS($H$3:$U$3,"&gt;="&amp;TODAY(),$H11:$U11,"&lt;&gt;")</f>
        <v>3</v>
      </c>
      <c r="Y11" s="2">
        <f ca="1">Table1[[#This Row],[Completed Units]]+Table1[[#This Row],[Planned or In Progress Units]]</f>
        <v>3</v>
      </c>
    </row>
    <row r="12" spans="1:25" ht="15" customHeight="1" x14ac:dyDescent="0.3">
      <c r="A12" s="79" t="s">
        <v>10</v>
      </c>
      <c r="B12" s="82">
        <v>3</v>
      </c>
      <c r="C12" s="82">
        <v>1</v>
      </c>
      <c r="D12" s="83"/>
      <c r="E12" s="83"/>
      <c r="F12" s="78" t="s">
        <v>94</v>
      </c>
      <c r="G12" s="78" t="s">
        <v>94</v>
      </c>
      <c r="H12" s="47"/>
      <c r="I12" s="46"/>
      <c r="J12" s="49"/>
      <c r="K12" s="46" t="s">
        <v>109</v>
      </c>
      <c r="L12" s="60"/>
      <c r="M12" s="58"/>
      <c r="N12" s="47"/>
      <c r="O12" s="47"/>
      <c r="P12" s="47"/>
      <c r="Q12" s="47"/>
      <c r="R12" s="61"/>
      <c r="S12" s="61"/>
      <c r="T12" s="47"/>
      <c r="U12" s="47"/>
      <c r="V12" s="102"/>
      <c r="W12" s="4">
        <f ca="1">Table1[[#This Row],[Units]]*COUNTIFS($H$3:$U$3,"&lt;"&amp;TODAY(),$H12:$U12,"&lt;&gt;")</f>
        <v>0</v>
      </c>
      <c r="X12" s="4">
        <f ca="1">Table1[[#This Row],[Units]]*COUNTIFS($H$3:$U$3,"&gt;="&amp;TODAY(),$H12:$U12,"&lt;&gt;")</f>
        <v>3</v>
      </c>
      <c r="Y12" s="2">
        <f ca="1">Table1[[#This Row],[Completed Units]]+Table1[[#This Row],[Planned or In Progress Units]]</f>
        <v>3</v>
      </c>
    </row>
    <row r="13" spans="1:25" ht="15" customHeight="1" x14ac:dyDescent="0.3">
      <c r="A13" s="84" t="s">
        <v>12</v>
      </c>
      <c r="B13" s="84"/>
      <c r="C13" s="84"/>
      <c r="D13" s="84"/>
      <c r="E13" s="84"/>
      <c r="F13" s="84"/>
      <c r="G13" s="84"/>
      <c r="H13" s="84"/>
      <c r="I13" s="84"/>
      <c r="J13" s="84"/>
      <c r="K13" s="84"/>
      <c r="L13" s="84"/>
      <c r="M13" s="84"/>
      <c r="N13" s="84"/>
      <c r="O13" s="84"/>
      <c r="P13" s="84"/>
      <c r="Q13" s="84"/>
      <c r="R13" s="84"/>
      <c r="S13" s="84"/>
      <c r="T13" s="75"/>
      <c r="U13" s="75"/>
      <c r="V13" s="75"/>
      <c r="W13" s="75"/>
      <c r="X13" s="90"/>
      <c r="Y13" s="75"/>
    </row>
    <row r="14" spans="1:25" ht="15" customHeight="1" x14ac:dyDescent="0.3">
      <c r="A14" s="79" t="s">
        <v>129</v>
      </c>
      <c r="B14" s="85">
        <v>1.5</v>
      </c>
      <c r="C14" s="85" t="s">
        <v>130</v>
      </c>
      <c r="D14" s="85"/>
      <c r="E14" s="78"/>
      <c r="F14" s="85"/>
      <c r="G14" s="78" t="s">
        <v>94</v>
      </c>
      <c r="H14" s="2"/>
      <c r="I14" s="2"/>
      <c r="J14" s="46"/>
      <c r="K14" s="2"/>
      <c r="L14" s="98"/>
      <c r="M14" s="99"/>
      <c r="N14" s="2"/>
      <c r="O14" s="2"/>
      <c r="P14" s="2"/>
      <c r="Q14" s="2"/>
      <c r="R14" s="98"/>
      <c r="S14" s="98"/>
      <c r="T14" s="2"/>
      <c r="U14" s="2"/>
      <c r="V14" s="103" t="s">
        <v>131</v>
      </c>
      <c r="W14" s="4">
        <f ca="1">Table1[[#This Row],[Units]]*COUNTIFS($H$3:$U$3,"&lt;"&amp;TODAY(),$H14:$U14,"&lt;&gt;")</f>
        <v>0</v>
      </c>
      <c r="X14" s="4">
        <f ca="1">Table1[[#This Row],[Units]]*COUNTIFS($H$3:$U$3,"&gt;="&amp;TODAY(),$H14:$U14,"&lt;&gt;")</f>
        <v>0</v>
      </c>
      <c r="Y14" s="2">
        <f ca="1">Table1[[#This Row],[Completed Units]]+Table1[[#This Row],[Planned or In Progress Units]]</f>
        <v>0</v>
      </c>
    </row>
    <row r="15" spans="1:25" ht="15" customHeight="1" x14ac:dyDescent="0.3">
      <c r="A15" s="79" t="s">
        <v>13</v>
      </c>
      <c r="B15" s="85">
        <v>3</v>
      </c>
      <c r="C15" s="82">
        <v>1</v>
      </c>
      <c r="D15" s="78" t="s">
        <v>24</v>
      </c>
      <c r="E15" s="78"/>
      <c r="F15" s="78" t="s">
        <v>94</v>
      </c>
      <c r="G15" s="78" t="s">
        <v>94</v>
      </c>
      <c r="H15" s="46" t="s">
        <v>109</v>
      </c>
      <c r="I15" s="47"/>
      <c r="J15" s="46"/>
      <c r="K15" s="47"/>
      <c r="L15" s="58"/>
      <c r="M15" s="59"/>
      <c r="N15" s="47"/>
      <c r="O15" s="47"/>
      <c r="P15" s="47"/>
      <c r="Q15" s="47"/>
      <c r="R15" s="61"/>
      <c r="S15" s="61"/>
      <c r="T15" s="47"/>
      <c r="U15" s="47"/>
      <c r="V15" s="102"/>
      <c r="W15" s="4">
        <f ca="1">Table1[[#This Row],[Units]]*COUNTIFS($H$3:$U$3,"&lt;"&amp;TODAY(),$H15:$U15,"&lt;&gt;")</f>
        <v>3</v>
      </c>
      <c r="X15" s="4">
        <f ca="1">Table1[[#This Row],[Units]]*COUNTIFS($H$3:$U$3,"&gt;="&amp;TODAY(),$H15:$U15,"&lt;&gt;")</f>
        <v>0</v>
      </c>
      <c r="Y15" s="2">
        <f ca="1">Table1[[#This Row],[Completed Units]]+Table1[[#This Row],[Planned or In Progress Units]]</f>
        <v>3</v>
      </c>
    </row>
    <row r="16" spans="1:25" ht="15" customHeight="1" x14ac:dyDescent="0.3">
      <c r="A16" s="79" t="s">
        <v>14</v>
      </c>
      <c r="B16" s="85">
        <v>3</v>
      </c>
      <c r="C16" s="82">
        <v>1</v>
      </c>
      <c r="D16" s="78" t="s">
        <v>24</v>
      </c>
      <c r="E16" s="78"/>
      <c r="F16" s="78" t="s">
        <v>94</v>
      </c>
      <c r="G16" s="78" t="s">
        <v>94</v>
      </c>
      <c r="H16" s="46" t="s">
        <v>109</v>
      </c>
      <c r="I16" s="47"/>
      <c r="J16" s="46"/>
      <c r="K16" s="47"/>
      <c r="L16" s="58"/>
      <c r="M16" s="59"/>
      <c r="N16" s="47"/>
      <c r="O16" s="47"/>
      <c r="P16" s="47"/>
      <c r="Q16" s="47"/>
      <c r="R16" s="61"/>
      <c r="S16" s="61"/>
      <c r="T16" s="47"/>
      <c r="U16" s="47"/>
      <c r="V16" s="102"/>
      <c r="W16" s="4">
        <f ca="1">Table1[[#This Row],[Units]]*COUNTIFS($H$3:$U$3,"&lt;"&amp;TODAY(),$H16:$U16,"&lt;&gt;")</f>
        <v>3</v>
      </c>
      <c r="X16" s="4">
        <f ca="1">Table1[[#This Row],[Units]]*COUNTIFS($H$3:$U$3,"&gt;="&amp;TODAY(),$H16:$U16,"&lt;&gt;")</f>
        <v>0</v>
      </c>
      <c r="Y16" s="2">
        <f ca="1">Table1[[#This Row],[Completed Units]]+Table1[[#This Row],[Planned or In Progress Units]]</f>
        <v>3</v>
      </c>
    </row>
    <row r="17" spans="1:25" ht="15" customHeight="1" x14ac:dyDescent="0.3">
      <c r="A17" s="79" t="s">
        <v>15</v>
      </c>
      <c r="B17" s="85">
        <v>3</v>
      </c>
      <c r="C17" s="82">
        <v>1</v>
      </c>
      <c r="D17" s="78"/>
      <c r="E17" s="78"/>
      <c r="F17" s="78" t="s">
        <v>94</v>
      </c>
      <c r="G17" s="78" t="s">
        <v>94</v>
      </c>
      <c r="H17" s="46" t="s">
        <v>109</v>
      </c>
      <c r="I17" s="47"/>
      <c r="J17" s="46"/>
      <c r="K17" s="47"/>
      <c r="L17" s="58"/>
      <c r="M17" s="59"/>
      <c r="N17" s="47"/>
      <c r="O17" s="47"/>
      <c r="P17" s="47"/>
      <c r="Q17" s="47"/>
      <c r="R17" s="61"/>
      <c r="S17" s="61"/>
      <c r="T17" s="47"/>
      <c r="U17" s="47"/>
      <c r="V17" s="102"/>
      <c r="W17" s="4">
        <f ca="1">Table1[[#This Row],[Units]]*COUNTIFS($H$3:$U$3,"&lt;"&amp;TODAY(),$H17:$U17,"&lt;&gt;")</f>
        <v>3</v>
      </c>
      <c r="X17" s="4">
        <f ca="1">Table1[[#This Row],[Units]]*COUNTIFS($H$3:$U$3,"&gt;="&amp;TODAY(),$H17:$U17,"&lt;&gt;")</f>
        <v>0</v>
      </c>
      <c r="Y17" s="2">
        <f ca="1">Table1[[#This Row],[Completed Units]]+Table1[[#This Row],[Planned or In Progress Units]]</f>
        <v>3</v>
      </c>
    </row>
    <row r="18" spans="1:25" ht="15" customHeight="1" x14ac:dyDescent="0.3">
      <c r="A18" s="79" t="s">
        <v>16</v>
      </c>
      <c r="B18" s="80">
        <v>3</v>
      </c>
      <c r="C18" s="82">
        <v>1</v>
      </c>
      <c r="D18" s="81"/>
      <c r="E18" s="81"/>
      <c r="F18" s="78" t="s">
        <v>94</v>
      </c>
      <c r="G18" s="78" t="s">
        <v>94</v>
      </c>
      <c r="H18" s="47"/>
      <c r="I18" s="46" t="s">
        <v>109</v>
      </c>
      <c r="J18" s="47"/>
      <c r="K18" s="46"/>
      <c r="L18" s="61"/>
      <c r="M18" s="58"/>
      <c r="N18" s="47"/>
      <c r="O18" s="47"/>
      <c r="P18" s="47"/>
      <c r="Q18" s="47"/>
      <c r="R18" s="61"/>
      <c r="S18" s="61"/>
      <c r="T18" s="47"/>
      <c r="U18" s="47"/>
      <c r="V18" s="102"/>
      <c r="W18" s="4">
        <f ca="1">Table1[[#This Row],[Units]]*COUNTIFS($H$3:$U$3,"&lt;"&amp;TODAY(),$H18:$U18,"&lt;&gt;")</f>
        <v>3</v>
      </c>
      <c r="X18" s="4">
        <f ca="1">Table1[[#This Row],[Units]]*COUNTIFS($H$3:$U$3,"&gt;="&amp;TODAY(),$H18:$U18,"&lt;&gt;")</f>
        <v>0</v>
      </c>
      <c r="Y18" s="2">
        <f ca="1">Table1[[#This Row],[Completed Units]]+Table1[[#This Row],[Planned or In Progress Units]]</f>
        <v>3</v>
      </c>
    </row>
    <row r="19" spans="1:25" ht="15" customHeight="1" x14ac:dyDescent="0.3">
      <c r="A19" s="79" t="s">
        <v>17</v>
      </c>
      <c r="B19" s="80">
        <v>3</v>
      </c>
      <c r="C19" s="82">
        <v>1</v>
      </c>
      <c r="D19" s="81"/>
      <c r="E19" s="81"/>
      <c r="F19" s="78" t="s">
        <v>94</v>
      </c>
      <c r="G19" s="78" t="s">
        <v>94</v>
      </c>
      <c r="H19" s="47"/>
      <c r="I19" s="46" t="s">
        <v>109</v>
      </c>
      <c r="J19" s="47"/>
      <c r="K19" s="46"/>
      <c r="L19" s="61"/>
      <c r="M19" s="58"/>
      <c r="N19" s="47"/>
      <c r="O19" s="47"/>
      <c r="P19" s="47"/>
      <c r="Q19" s="47"/>
      <c r="R19" s="61"/>
      <c r="S19" s="61"/>
      <c r="T19" s="47"/>
      <c r="U19" s="47"/>
      <c r="V19" s="102"/>
      <c r="W19" s="4">
        <f ca="1">Table1[[#This Row],[Units]]*COUNTIFS($H$3:$U$3,"&lt;"&amp;TODAY(),$H19:$U19,"&lt;&gt;")</f>
        <v>3</v>
      </c>
      <c r="X19" s="4">
        <f ca="1">Table1[[#This Row],[Units]]*COUNTIFS($H$3:$U$3,"&gt;="&amp;TODAY(),$H19:$U19,"&lt;&gt;")</f>
        <v>0</v>
      </c>
      <c r="Y19" s="2">
        <f ca="1">Table1[[#This Row],[Completed Units]]+Table1[[#This Row],[Planned or In Progress Units]]</f>
        <v>3</v>
      </c>
    </row>
    <row r="20" spans="1:25" ht="15" customHeight="1" x14ac:dyDescent="0.3">
      <c r="A20" s="79" t="s">
        <v>18</v>
      </c>
      <c r="B20" s="80">
        <v>3</v>
      </c>
      <c r="C20" s="82">
        <v>1</v>
      </c>
      <c r="D20" s="81"/>
      <c r="E20" s="81"/>
      <c r="F20" s="78" t="s">
        <v>94</v>
      </c>
      <c r="G20" s="78" t="s">
        <v>94</v>
      </c>
      <c r="H20" s="47"/>
      <c r="I20" s="46" t="s">
        <v>109</v>
      </c>
      <c r="J20" s="47"/>
      <c r="K20" s="46"/>
      <c r="L20" s="61"/>
      <c r="M20" s="58"/>
      <c r="N20" s="47"/>
      <c r="O20" s="47"/>
      <c r="P20" s="47"/>
      <c r="Q20" s="47"/>
      <c r="R20" s="61"/>
      <c r="S20" s="61"/>
      <c r="T20" s="47"/>
      <c r="U20" s="47"/>
      <c r="V20" s="102"/>
      <c r="W20" s="4">
        <f ca="1">Table1[[#This Row],[Units]]*COUNTIFS($H$3:$U$3,"&lt;"&amp;TODAY(),$H20:$U20,"&lt;&gt;")</f>
        <v>3</v>
      </c>
      <c r="X20" s="4">
        <f ca="1">Table1[[#This Row],[Units]]*COUNTIFS($H$3:$U$3,"&gt;="&amp;TODAY(),$H20:$U20,"&lt;&gt;")</f>
        <v>0</v>
      </c>
      <c r="Y20" s="2">
        <f ca="1">Table1[[#This Row],[Completed Units]]+Table1[[#This Row],[Planned or In Progress Units]]</f>
        <v>3</v>
      </c>
    </row>
    <row r="21" spans="1:25" ht="15" customHeight="1" x14ac:dyDescent="0.3">
      <c r="A21" s="86" t="s">
        <v>19</v>
      </c>
      <c r="B21" s="86"/>
      <c r="C21" s="86"/>
      <c r="D21" s="86"/>
      <c r="E21" s="86"/>
      <c r="F21" s="86"/>
      <c r="G21" s="86"/>
      <c r="H21" s="84"/>
      <c r="I21" s="84"/>
      <c r="J21" s="84"/>
      <c r="K21" s="84"/>
      <c r="L21" s="84"/>
      <c r="M21" s="84"/>
      <c r="N21" s="92"/>
      <c r="O21" s="92"/>
      <c r="P21" s="92"/>
      <c r="Q21" s="92"/>
      <c r="R21" s="92"/>
      <c r="S21" s="92"/>
      <c r="T21" s="92"/>
      <c r="U21" s="92"/>
      <c r="V21" s="92"/>
      <c r="W21" s="93"/>
      <c r="X21" s="93"/>
      <c r="Y21" s="91"/>
    </row>
    <row r="22" spans="1:25" ht="15" customHeight="1" x14ac:dyDescent="0.3">
      <c r="A22" s="79" t="s">
        <v>20</v>
      </c>
      <c r="B22" s="85">
        <v>3</v>
      </c>
      <c r="C22" s="82">
        <v>1</v>
      </c>
      <c r="D22" s="78" t="s">
        <v>24</v>
      </c>
      <c r="E22" s="78"/>
      <c r="F22" s="78" t="s">
        <v>94</v>
      </c>
      <c r="G22" s="78" t="s">
        <v>94</v>
      </c>
      <c r="H22" s="46" t="s">
        <v>109</v>
      </c>
      <c r="I22" s="47"/>
      <c r="J22" s="46"/>
      <c r="K22" s="47"/>
      <c r="L22" s="58"/>
      <c r="M22" s="59"/>
      <c r="N22" s="47"/>
      <c r="O22" s="47"/>
      <c r="P22" s="47"/>
      <c r="Q22" s="47"/>
      <c r="R22" s="61"/>
      <c r="S22" s="61"/>
      <c r="T22" s="47"/>
      <c r="U22" s="47"/>
      <c r="V22" s="102"/>
      <c r="W22" s="4">
        <f ca="1">Table1[[#This Row],[Units]]*COUNTIFS($H$3:$U$3,"&lt;"&amp;TODAY(),$H22:$U22,"&lt;&gt;")</f>
        <v>3</v>
      </c>
      <c r="X22" s="4">
        <f ca="1">Table1[[#This Row],[Units]]*COUNTIFS($H$3:$U$3,"&gt;="&amp;TODAY(),$H22:$U22,"&lt;&gt;")</f>
        <v>0</v>
      </c>
      <c r="Y22" s="2">
        <f ca="1">Table1[[#This Row],[Completed Units]]+Table1[[#This Row],[Planned or In Progress Units]]</f>
        <v>3</v>
      </c>
    </row>
    <row r="23" spans="1:25" ht="15" customHeight="1" x14ac:dyDescent="0.3">
      <c r="A23" s="79" t="s">
        <v>21</v>
      </c>
      <c r="B23" s="80">
        <v>3</v>
      </c>
      <c r="C23" s="82">
        <v>1</v>
      </c>
      <c r="D23" s="78" t="s">
        <v>24</v>
      </c>
      <c r="E23" s="78"/>
      <c r="F23" s="78" t="s">
        <v>94</v>
      </c>
      <c r="G23" s="78" t="s">
        <v>94</v>
      </c>
      <c r="H23" s="47"/>
      <c r="I23" s="46" t="s">
        <v>109</v>
      </c>
      <c r="J23" s="49"/>
      <c r="K23" s="46"/>
      <c r="L23" s="61"/>
      <c r="M23" s="58"/>
      <c r="N23" s="47"/>
      <c r="O23" s="47"/>
      <c r="P23" s="47"/>
      <c r="Q23" s="47"/>
      <c r="R23" s="61"/>
      <c r="S23" s="61"/>
      <c r="T23" s="47"/>
      <c r="U23" s="47"/>
      <c r="V23" s="102"/>
      <c r="W23" s="4">
        <f ca="1">Table1[[#This Row],[Units]]*COUNTIFS($H$3:$U$3,"&lt;"&amp;TODAY(),$H23:$U23,"&lt;&gt;")</f>
        <v>3</v>
      </c>
      <c r="X23" s="4">
        <f ca="1">Table1[[#This Row],[Units]]*COUNTIFS($H$3:$U$3,"&gt;="&amp;TODAY(),$H23:$U23,"&lt;&gt;")</f>
        <v>0</v>
      </c>
      <c r="Y23" s="2">
        <f ca="1">Table1[[#This Row],[Completed Units]]+Table1[[#This Row],[Planned or In Progress Units]]</f>
        <v>3</v>
      </c>
    </row>
    <row r="24" spans="1:25" ht="15" customHeight="1" x14ac:dyDescent="0.3">
      <c r="A24" s="79" t="s">
        <v>22</v>
      </c>
      <c r="B24" s="85">
        <v>3</v>
      </c>
      <c r="C24" s="82">
        <v>1</v>
      </c>
      <c r="D24" s="78" t="s">
        <v>24</v>
      </c>
      <c r="E24" s="78"/>
      <c r="F24" s="78" t="s">
        <v>94</v>
      </c>
      <c r="G24" s="78" t="s">
        <v>94</v>
      </c>
      <c r="H24" s="46"/>
      <c r="I24" s="47"/>
      <c r="J24" s="46" t="s">
        <v>109</v>
      </c>
      <c r="K24" s="47"/>
      <c r="L24" s="58"/>
      <c r="M24" s="59"/>
      <c r="N24" s="47"/>
      <c r="O24" s="47"/>
      <c r="P24" s="47"/>
      <c r="Q24" s="47"/>
      <c r="R24" s="61"/>
      <c r="S24" s="61"/>
      <c r="T24" s="47"/>
      <c r="U24" s="47"/>
      <c r="V24" s="102"/>
      <c r="W24" s="4">
        <f ca="1">Table1[[#This Row],[Units]]*COUNTIFS($H$3:$U$3,"&lt;"&amp;TODAY(),$H24:$U24,"&lt;&gt;")</f>
        <v>0</v>
      </c>
      <c r="X24" s="4">
        <f ca="1">Table1[[#This Row],[Units]]*COUNTIFS($H$3:$U$3,"&gt;="&amp;TODAY(),$H24:$U24,"&lt;&gt;")</f>
        <v>3</v>
      </c>
      <c r="Y24" s="2">
        <f ca="1">Table1[[#This Row],[Completed Units]]+Table1[[#This Row],[Planned or In Progress Units]]</f>
        <v>3</v>
      </c>
    </row>
    <row r="25" spans="1:25" ht="15" customHeight="1" x14ac:dyDescent="0.3">
      <c r="A25" s="79" t="s">
        <v>23</v>
      </c>
      <c r="B25" s="80">
        <v>3</v>
      </c>
      <c r="C25" s="82">
        <v>1</v>
      </c>
      <c r="D25" s="78" t="s">
        <v>24</v>
      </c>
      <c r="E25" s="78"/>
      <c r="F25" s="78" t="s">
        <v>94</v>
      </c>
      <c r="G25" s="78" t="s">
        <v>94</v>
      </c>
      <c r="H25" s="47"/>
      <c r="I25" s="46"/>
      <c r="J25" s="47"/>
      <c r="K25" s="46" t="s">
        <v>109</v>
      </c>
      <c r="L25" s="61"/>
      <c r="M25" s="58"/>
      <c r="N25" s="47"/>
      <c r="O25" s="47"/>
      <c r="P25" s="47"/>
      <c r="Q25" s="47"/>
      <c r="R25" s="61"/>
      <c r="S25" s="61"/>
      <c r="T25" s="47"/>
      <c r="U25" s="47"/>
      <c r="V25" s="102"/>
      <c r="W25" s="4">
        <f ca="1">Table1[[#This Row],[Units]]*COUNTIFS($H$3:$U$3,"&lt;"&amp;TODAY(),$H25:$U25,"&lt;&gt;")</f>
        <v>0</v>
      </c>
      <c r="X25" s="4">
        <f ca="1">Table1[[#This Row],[Units]]*COUNTIFS($H$3:$U$3,"&gt;="&amp;TODAY(),$H25:$U25,"&lt;&gt;")</f>
        <v>3</v>
      </c>
      <c r="Y25" s="2">
        <f ca="1">Table1[[#This Row],[Completed Units]]+Table1[[#This Row],[Planned or In Progress Units]]</f>
        <v>3</v>
      </c>
    </row>
    <row r="26" spans="1:25" ht="15" customHeight="1" x14ac:dyDescent="0.3">
      <c r="A26" s="86" t="s">
        <v>68</v>
      </c>
      <c r="B26" s="86"/>
      <c r="C26" s="86"/>
      <c r="D26" s="86"/>
      <c r="E26" s="86"/>
      <c r="F26" s="86"/>
      <c r="G26" s="86"/>
      <c r="H26" s="84"/>
      <c r="I26" s="84"/>
      <c r="J26" s="84"/>
      <c r="K26" s="84"/>
      <c r="L26" s="84"/>
      <c r="M26" s="84"/>
      <c r="N26" s="92"/>
      <c r="O26" s="92"/>
      <c r="P26" s="92"/>
      <c r="Q26" s="92"/>
      <c r="R26" s="92"/>
      <c r="S26" s="92"/>
      <c r="T26" s="92"/>
      <c r="U26" s="92"/>
      <c r="V26" s="92"/>
      <c r="W26" s="93"/>
      <c r="X26" s="93"/>
      <c r="Y26" s="91"/>
    </row>
    <row r="27" spans="1:25" ht="15" customHeight="1" x14ac:dyDescent="0.3">
      <c r="A27" s="94" t="s">
        <v>25</v>
      </c>
      <c r="B27" s="80">
        <v>3</v>
      </c>
      <c r="C27" s="80">
        <v>1</v>
      </c>
      <c r="D27" s="78" t="s">
        <v>94</v>
      </c>
      <c r="E27" s="78"/>
      <c r="F27" s="78" t="s">
        <v>94</v>
      </c>
      <c r="G27" s="78" t="s">
        <v>94</v>
      </c>
      <c r="H27" s="46"/>
      <c r="I27" s="47"/>
      <c r="J27" s="46" t="s">
        <v>109</v>
      </c>
      <c r="K27" s="47"/>
      <c r="L27" s="58"/>
      <c r="M27" s="59"/>
      <c r="N27" s="47"/>
      <c r="O27" s="47"/>
      <c r="P27" s="47"/>
      <c r="Q27" s="47"/>
      <c r="R27" s="61"/>
      <c r="S27" s="61"/>
      <c r="T27" s="47"/>
      <c r="U27" s="47"/>
      <c r="V27" s="102"/>
      <c r="W27" s="4">
        <f ca="1">Table1[[#This Row],[Units]]*COUNTIFS($H$3:$U$3,"&lt;"&amp;TODAY(),$H27:$U27,"&lt;&gt;")</f>
        <v>0</v>
      </c>
      <c r="X27" s="4">
        <f ca="1">Table1[[#This Row],[Units]]*COUNTIFS($H$3:$U$3,"&gt;="&amp;TODAY(),$H27:$U27,"&lt;&gt;")</f>
        <v>3</v>
      </c>
      <c r="Y27" s="2">
        <f ca="1">Table1[[#This Row],[Completed Units]]+Table1[[#This Row],[Planned or In Progress Units]]</f>
        <v>3</v>
      </c>
    </row>
    <row r="28" spans="1:25" ht="15" customHeight="1" x14ac:dyDescent="0.3">
      <c r="A28" s="79" t="s">
        <v>26</v>
      </c>
      <c r="B28" s="80">
        <v>3</v>
      </c>
      <c r="C28" s="80">
        <v>1.5</v>
      </c>
      <c r="D28" s="78" t="s">
        <v>111</v>
      </c>
      <c r="E28" s="78" t="s">
        <v>122</v>
      </c>
      <c r="F28" s="78" t="s">
        <v>94</v>
      </c>
      <c r="G28" s="78" t="s">
        <v>94</v>
      </c>
      <c r="H28" s="47"/>
      <c r="I28" s="47"/>
      <c r="J28" s="46"/>
      <c r="K28" s="47"/>
      <c r="L28" s="61"/>
      <c r="M28" s="58"/>
      <c r="N28" s="47"/>
      <c r="O28" s="47" t="s">
        <v>109</v>
      </c>
      <c r="P28" s="47"/>
      <c r="Q28" s="47"/>
      <c r="R28" s="61"/>
      <c r="S28" s="61"/>
      <c r="T28" s="47"/>
      <c r="U28" s="47"/>
      <c r="V28" s="102"/>
      <c r="W28" s="4">
        <f ca="1">Table1[[#This Row],[Units]]*COUNTIFS($H$3:$U$3,"&lt;"&amp;TODAY(),$H28:$U28,"&lt;&gt;")</f>
        <v>0</v>
      </c>
      <c r="X28" s="4">
        <f ca="1">Table1[[#This Row],[Units]]*COUNTIFS($H$3:$U$3,"&gt;="&amp;TODAY(),$H28:$U28,"&lt;&gt;")</f>
        <v>3</v>
      </c>
      <c r="Y28" s="2">
        <f ca="1">Table1[[#This Row],[Completed Units]]+Table1[[#This Row],[Planned or In Progress Units]]</f>
        <v>3</v>
      </c>
    </row>
    <row r="29" spans="1:25" ht="15" customHeight="1" x14ac:dyDescent="0.3">
      <c r="A29" s="79" t="s">
        <v>27</v>
      </c>
      <c r="B29" s="80">
        <v>3</v>
      </c>
      <c r="C29" s="80">
        <v>1.5</v>
      </c>
      <c r="D29" s="78" t="s">
        <v>111</v>
      </c>
      <c r="E29" s="78" t="s">
        <v>122</v>
      </c>
      <c r="F29" s="78" t="s">
        <v>94</v>
      </c>
      <c r="G29" s="78" t="s">
        <v>94</v>
      </c>
      <c r="H29" s="47"/>
      <c r="I29" s="46"/>
      <c r="J29" s="47"/>
      <c r="K29" s="47"/>
      <c r="L29" s="58"/>
      <c r="M29" s="59"/>
      <c r="N29" s="47"/>
      <c r="O29" s="47"/>
      <c r="P29" s="47"/>
      <c r="Q29" s="47" t="s">
        <v>109</v>
      </c>
      <c r="R29" s="61"/>
      <c r="S29" s="61"/>
      <c r="T29" s="47"/>
      <c r="U29" s="47"/>
      <c r="V29" s="102"/>
      <c r="W29" s="4">
        <f ca="1">Table1[[#This Row],[Units]]*COUNTIFS($H$3:$U$3,"&lt;"&amp;TODAY(),$H29:$U29,"&lt;&gt;")</f>
        <v>0</v>
      </c>
      <c r="X29" s="4">
        <f ca="1">Table1[[#This Row],[Units]]*COUNTIFS($H$3:$U$3,"&gt;="&amp;TODAY(),$H29:$U29,"&lt;&gt;")</f>
        <v>3</v>
      </c>
      <c r="Y29" s="2">
        <f ca="1">Table1[[#This Row],[Completed Units]]+Table1[[#This Row],[Planned or In Progress Units]]</f>
        <v>3</v>
      </c>
    </row>
    <row r="30" spans="1:25" ht="15" customHeight="1" x14ac:dyDescent="0.3">
      <c r="A30" s="79" t="s">
        <v>28</v>
      </c>
      <c r="B30" s="80">
        <v>3</v>
      </c>
      <c r="C30" s="80">
        <v>1.5</v>
      </c>
      <c r="D30" s="78" t="s">
        <v>111</v>
      </c>
      <c r="E30" s="78" t="s">
        <v>122</v>
      </c>
      <c r="F30" s="78" t="s">
        <v>94</v>
      </c>
      <c r="G30" s="78" t="s">
        <v>94</v>
      </c>
      <c r="H30" s="46"/>
      <c r="I30" s="49"/>
      <c r="J30" s="49"/>
      <c r="K30" s="46"/>
      <c r="L30" s="61"/>
      <c r="M30" s="59"/>
      <c r="N30" s="47"/>
      <c r="O30" s="47"/>
      <c r="P30" s="47"/>
      <c r="Q30" s="47"/>
      <c r="R30" s="61"/>
      <c r="S30" s="61" t="s">
        <v>109</v>
      </c>
      <c r="T30" s="47"/>
      <c r="U30" s="47"/>
      <c r="V30" s="102"/>
      <c r="W30" s="4">
        <f ca="1">Table1[[#This Row],[Units]]*COUNTIFS($H$3:$U$3,"&lt;"&amp;TODAY(),$H30:$U30,"&lt;&gt;")</f>
        <v>0</v>
      </c>
      <c r="X30" s="4">
        <f ca="1">Table1[[#This Row],[Units]]*COUNTIFS($H$3:$U$3,"&gt;="&amp;TODAY(),$H30:$U30,"&lt;&gt;")</f>
        <v>3</v>
      </c>
      <c r="Y30" s="2">
        <f ca="1">Table1[[#This Row],[Completed Units]]+Table1[[#This Row],[Planned or In Progress Units]]</f>
        <v>3</v>
      </c>
    </row>
    <row r="31" spans="1:25" ht="15" customHeight="1" x14ac:dyDescent="0.3">
      <c r="A31" s="79" t="s">
        <v>29</v>
      </c>
      <c r="B31" s="80">
        <v>3</v>
      </c>
      <c r="C31" s="80">
        <v>1.5</v>
      </c>
      <c r="D31" s="78" t="s">
        <v>111</v>
      </c>
      <c r="E31" s="78" t="s">
        <v>122</v>
      </c>
      <c r="F31" s="78" t="s">
        <v>94</v>
      </c>
      <c r="G31" s="78" t="s">
        <v>94</v>
      </c>
      <c r="H31" s="46"/>
      <c r="I31" s="47"/>
      <c r="J31" s="47"/>
      <c r="K31" s="46"/>
      <c r="L31" s="61"/>
      <c r="M31" s="59"/>
      <c r="N31" s="47"/>
      <c r="O31" s="47"/>
      <c r="P31" s="47"/>
      <c r="Q31" s="47"/>
      <c r="R31" s="61"/>
      <c r="S31" s="61" t="s">
        <v>109</v>
      </c>
      <c r="T31" s="47"/>
      <c r="U31" s="47"/>
      <c r="V31" s="102"/>
      <c r="W31" s="4">
        <f ca="1">Table1[[#This Row],[Units]]*COUNTIFS($H$3:$U$3,"&lt;"&amp;TODAY(),$H31:$U31,"&lt;&gt;")</f>
        <v>0</v>
      </c>
      <c r="X31" s="4">
        <f ca="1">Table1[[#This Row],[Units]]*COUNTIFS($H$3:$U$3,"&gt;="&amp;TODAY(),$H31:$U31,"&lt;&gt;")</f>
        <v>3</v>
      </c>
      <c r="Y31" s="2">
        <f ca="1">Table1[[#This Row],[Completed Units]]+Table1[[#This Row],[Planned or In Progress Units]]</f>
        <v>3</v>
      </c>
    </row>
    <row r="32" spans="1:25" ht="15" customHeight="1" x14ac:dyDescent="0.3">
      <c r="A32" s="79" t="s">
        <v>30</v>
      </c>
      <c r="B32" s="80">
        <v>3</v>
      </c>
      <c r="C32" s="80">
        <v>1.5</v>
      </c>
      <c r="D32" s="78" t="s">
        <v>111</v>
      </c>
      <c r="E32" s="78" t="s">
        <v>122</v>
      </c>
      <c r="F32" s="78" t="s">
        <v>94</v>
      </c>
      <c r="G32" s="78" t="s">
        <v>94</v>
      </c>
      <c r="H32" s="47"/>
      <c r="I32" s="46"/>
      <c r="J32" s="47"/>
      <c r="K32" s="47"/>
      <c r="L32" s="58"/>
      <c r="M32" s="62"/>
      <c r="N32" s="47" t="s">
        <v>109</v>
      </c>
      <c r="O32" s="47"/>
      <c r="P32" s="47"/>
      <c r="Q32" s="47"/>
      <c r="R32" s="61"/>
      <c r="S32" s="61"/>
      <c r="T32" s="47"/>
      <c r="U32" s="47"/>
      <c r="V32" s="102"/>
      <c r="W32" s="4">
        <f ca="1">Table1[[#This Row],[Units]]*COUNTIFS($H$3:$U$3,"&lt;"&amp;TODAY(),$H32:$U32,"&lt;&gt;")</f>
        <v>0</v>
      </c>
      <c r="X32" s="4">
        <f ca="1">Table1[[#This Row],[Units]]*COUNTIFS($H$3:$U$3,"&gt;="&amp;TODAY(),$H32:$U32,"&lt;&gt;")</f>
        <v>3</v>
      </c>
      <c r="Y32" s="2">
        <f ca="1">Table1[[#This Row],[Completed Units]]+Table1[[#This Row],[Planned or In Progress Units]]</f>
        <v>3</v>
      </c>
    </row>
    <row r="33" spans="1:25" ht="15" customHeight="1" x14ac:dyDescent="0.3">
      <c r="A33" s="79" t="s">
        <v>31</v>
      </c>
      <c r="B33" s="80">
        <v>3</v>
      </c>
      <c r="C33" s="80">
        <v>1.5</v>
      </c>
      <c r="D33" s="78" t="s">
        <v>111</v>
      </c>
      <c r="E33" s="78" t="s">
        <v>122</v>
      </c>
      <c r="F33" s="78" t="s">
        <v>94</v>
      </c>
      <c r="G33" s="78" t="s">
        <v>94</v>
      </c>
      <c r="H33" s="47"/>
      <c r="I33" s="47"/>
      <c r="J33" s="46"/>
      <c r="K33" s="47"/>
      <c r="L33" s="61"/>
      <c r="M33" s="58"/>
      <c r="N33" s="47"/>
      <c r="O33" s="47"/>
      <c r="P33" s="47"/>
      <c r="Q33" s="47"/>
      <c r="R33" s="61" t="s">
        <v>109</v>
      </c>
      <c r="S33" s="61"/>
      <c r="T33" s="47"/>
      <c r="U33" s="47"/>
      <c r="V33" s="102"/>
      <c r="W33" s="4">
        <f ca="1">Table1[[#This Row],[Units]]*COUNTIFS($H$3:$U$3,"&lt;"&amp;TODAY(),$H33:$U33,"&lt;&gt;")</f>
        <v>0</v>
      </c>
      <c r="X33" s="4">
        <f ca="1">Table1[[#This Row],[Units]]*COUNTIFS($H$3:$U$3,"&gt;="&amp;TODAY(),$H33:$U33,"&lt;&gt;")</f>
        <v>3</v>
      </c>
      <c r="Y33" s="2">
        <f ca="1">Table1[[#This Row],[Completed Units]]+Table1[[#This Row],[Planned or In Progress Units]]</f>
        <v>3</v>
      </c>
    </row>
    <row r="34" spans="1:25" ht="15" customHeight="1" x14ac:dyDescent="0.3">
      <c r="A34" s="86" t="s">
        <v>41</v>
      </c>
      <c r="B34" s="86"/>
      <c r="C34" s="86"/>
      <c r="D34" s="86"/>
      <c r="E34" s="86"/>
      <c r="F34" s="86"/>
      <c r="G34" s="86"/>
      <c r="H34" s="84"/>
      <c r="I34" s="84"/>
      <c r="J34" s="84"/>
      <c r="K34" s="84"/>
      <c r="L34" s="84"/>
      <c r="M34" s="84"/>
      <c r="N34" s="84"/>
      <c r="O34" s="84"/>
      <c r="P34" s="84"/>
      <c r="Q34" s="84"/>
      <c r="R34" s="84"/>
      <c r="S34" s="84"/>
      <c r="T34" s="84"/>
      <c r="U34" s="84"/>
      <c r="V34" s="84"/>
      <c r="W34" s="86"/>
      <c r="X34" s="86"/>
      <c r="Y34" s="91"/>
    </row>
    <row r="35" spans="1:25" ht="15" customHeight="1" x14ac:dyDescent="0.3">
      <c r="A35" s="79" t="s">
        <v>42</v>
      </c>
      <c r="B35" s="80">
        <v>3</v>
      </c>
      <c r="C35" s="80">
        <v>1</v>
      </c>
      <c r="D35" s="78" t="s">
        <v>94</v>
      </c>
      <c r="E35" s="78"/>
      <c r="F35" s="78" t="s">
        <v>94</v>
      </c>
      <c r="G35" s="78" t="s">
        <v>94</v>
      </c>
      <c r="H35" s="46"/>
      <c r="I35" s="51"/>
      <c r="J35" s="46"/>
      <c r="K35" s="51"/>
      <c r="L35" s="58"/>
      <c r="M35" s="63"/>
      <c r="N35" s="47"/>
      <c r="O35" s="47"/>
      <c r="P35" s="47"/>
      <c r="Q35" s="47"/>
      <c r="R35" s="61"/>
      <c r="S35" s="61"/>
      <c r="T35" s="47" t="s">
        <v>94</v>
      </c>
      <c r="U35" s="47"/>
      <c r="V35" s="102"/>
      <c r="W35" s="4">
        <f ca="1">Table1[[#This Row],[Units]]*COUNTIFS($H$3:$U$3,"&lt;"&amp;TODAY(),$H35:$U35,"&lt;&gt;")</f>
        <v>0</v>
      </c>
      <c r="X35" s="4">
        <f ca="1">Table1[[#This Row],[Units]]*COUNTIFS($H$3:$U$3,"&gt;="&amp;TODAY(),$H35:$U35,"&lt;&gt;")</f>
        <v>3</v>
      </c>
      <c r="Y35" s="2">
        <f ca="1">Table1[[#This Row],[Completed Units]]+Table1[[#This Row],[Planned or In Progress Units]]</f>
        <v>3</v>
      </c>
    </row>
    <row r="36" spans="1:25" ht="15" customHeight="1" x14ac:dyDescent="0.3">
      <c r="A36" s="79" t="s">
        <v>43</v>
      </c>
      <c r="B36" s="80">
        <v>3</v>
      </c>
      <c r="C36" s="80">
        <v>1</v>
      </c>
      <c r="D36" s="78" t="s">
        <v>94</v>
      </c>
      <c r="E36" s="78"/>
      <c r="F36" s="78" t="s">
        <v>94</v>
      </c>
      <c r="G36" s="78" t="s">
        <v>94</v>
      </c>
      <c r="H36" s="47"/>
      <c r="I36" s="46"/>
      <c r="J36" s="47"/>
      <c r="K36" s="46"/>
      <c r="L36" s="58"/>
      <c r="M36" s="58"/>
      <c r="N36" s="47"/>
      <c r="O36" s="47"/>
      <c r="P36" s="47"/>
      <c r="Q36" s="47"/>
      <c r="R36" s="61"/>
      <c r="S36" s="61"/>
      <c r="T36" s="47"/>
      <c r="U36" s="47" t="s">
        <v>94</v>
      </c>
      <c r="V36" s="102"/>
      <c r="W36" s="4">
        <f ca="1">Table1[[#This Row],[Units]]*COUNTIFS($H$3:$U$3,"&lt;"&amp;TODAY(),$H36:$U36,"&lt;&gt;")</f>
        <v>0</v>
      </c>
      <c r="X36" s="4">
        <f ca="1">Table1[[#This Row],[Units]]*COUNTIFS($H$3:$U$3,"&gt;="&amp;TODAY(),$H36:$U36,"&lt;&gt;")</f>
        <v>3</v>
      </c>
      <c r="Y36" s="2">
        <f ca="1">Table1[[#This Row],[Completed Units]]+Table1[[#This Row],[Planned or In Progress Units]]</f>
        <v>3</v>
      </c>
    </row>
    <row r="37" spans="1:25" ht="15" customHeight="1" x14ac:dyDescent="0.3">
      <c r="A37" s="86" t="s">
        <v>44</v>
      </c>
      <c r="B37" s="86"/>
      <c r="C37" s="86"/>
      <c r="D37" s="86"/>
      <c r="E37" s="86"/>
      <c r="F37" s="86"/>
      <c r="G37" s="86"/>
      <c r="H37" s="84"/>
      <c r="I37" s="84"/>
      <c r="J37" s="84"/>
      <c r="K37" s="84"/>
      <c r="L37" s="84"/>
      <c r="M37" s="84"/>
      <c r="N37" s="84"/>
      <c r="O37" s="84"/>
      <c r="P37" s="84"/>
      <c r="Q37" s="84"/>
      <c r="R37" s="84"/>
      <c r="S37" s="84"/>
      <c r="T37" s="84"/>
      <c r="U37" s="84"/>
      <c r="V37" s="84"/>
      <c r="W37" s="86"/>
      <c r="X37" s="86"/>
      <c r="Y37" s="91"/>
    </row>
    <row r="38" spans="1:25" ht="15" customHeight="1" x14ac:dyDescent="0.3">
      <c r="A38" s="79" t="s">
        <v>45</v>
      </c>
      <c r="B38" s="80">
        <v>1.5</v>
      </c>
      <c r="C38" s="80">
        <v>1</v>
      </c>
      <c r="D38" s="81"/>
      <c r="E38" s="81"/>
      <c r="F38" s="81"/>
      <c r="G38" s="78" t="s">
        <v>94</v>
      </c>
      <c r="H38" s="46"/>
      <c r="I38" s="51"/>
      <c r="J38" s="46" t="s">
        <v>109</v>
      </c>
      <c r="K38" s="51"/>
      <c r="L38" s="58"/>
      <c r="M38" s="63"/>
      <c r="N38" s="47"/>
      <c r="O38" s="47"/>
      <c r="P38" s="47"/>
      <c r="Q38" s="47"/>
      <c r="R38" s="61"/>
      <c r="S38" s="61"/>
      <c r="T38" s="47"/>
      <c r="U38" s="47"/>
      <c r="V38" s="102"/>
      <c r="W38" s="4">
        <f ca="1">Table1[[#This Row],[Units]]*COUNTIFS($H$3:$U$3,"&lt;"&amp;TODAY(),$H38:$U38,"&lt;&gt;")</f>
        <v>0</v>
      </c>
      <c r="X38" s="4">
        <f ca="1">Table1[[#This Row],[Units]]*COUNTIFS($H$3:$U$3,"&gt;="&amp;TODAY(),$H38:$U38,"&lt;&gt;")</f>
        <v>1.5</v>
      </c>
      <c r="Y38" s="2">
        <f ca="1">Table1[[#This Row],[Completed Units]]+Table1[[#This Row],[Planned or In Progress Units]]</f>
        <v>1.5</v>
      </c>
    </row>
    <row r="39" spans="1:25" ht="15" customHeight="1" x14ac:dyDescent="0.3">
      <c r="A39" s="94" t="s">
        <v>46</v>
      </c>
      <c r="B39" s="85">
        <v>3</v>
      </c>
      <c r="C39" s="85">
        <v>1</v>
      </c>
      <c r="D39" s="78" t="s">
        <v>94</v>
      </c>
      <c r="E39" s="78"/>
      <c r="F39" s="78" t="s">
        <v>94</v>
      </c>
      <c r="G39" s="78" t="s">
        <v>94</v>
      </c>
      <c r="H39" s="46"/>
      <c r="I39" s="47"/>
      <c r="J39" s="46" t="s">
        <v>109</v>
      </c>
      <c r="K39" s="47"/>
      <c r="L39" s="58"/>
      <c r="M39" s="59"/>
      <c r="N39" s="47"/>
      <c r="O39" s="47"/>
      <c r="P39" s="47"/>
      <c r="Q39" s="47"/>
      <c r="R39" s="61"/>
      <c r="S39" s="61"/>
      <c r="T39" s="47"/>
      <c r="U39" s="47"/>
      <c r="V39" s="102"/>
      <c r="W39" s="4">
        <f ca="1">Table1[[#This Row],[Units]]*COUNTIFS($H$3:$U$3,"&lt;"&amp;TODAY(),$H39:$U39,"&lt;&gt;")</f>
        <v>0</v>
      </c>
      <c r="X39" s="4">
        <f ca="1">Table1[[#This Row],[Units]]*COUNTIFS($H$3:$U$3,"&gt;="&amp;TODAY(),$H39:$U39,"&lt;&gt;")</f>
        <v>3</v>
      </c>
      <c r="Y39" s="2">
        <f ca="1">Table1[[#This Row],[Completed Units]]+Table1[[#This Row],[Planned or In Progress Units]]</f>
        <v>3</v>
      </c>
    </row>
    <row r="40" spans="1:25" ht="15" customHeight="1" x14ac:dyDescent="0.3">
      <c r="A40" s="79" t="s">
        <v>47</v>
      </c>
      <c r="B40" s="85">
        <v>3</v>
      </c>
      <c r="C40" s="85">
        <v>1</v>
      </c>
      <c r="D40" s="78"/>
      <c r="E40" s="78" t="s">
        <v>94</v>
      </c>
      <c r="F40" s="78" t="s">
        <v>94</v>
      </c>
      <c r="G40" s="78" t="s">
        <v>94</v>
      </c>
      <c r="H40" s="46"/>
      <c r="I40" s="47"/>
      <c r="J40" s="46"/>
      <c r="K40" s="47"/>
      <c r="L40" s="58"/>
      <c r="M40" s="59"/>
      <c r="N40" s="47" t="s">
        <v>109</v>
      </c>
      <c r="O40" s="47"/>
      <c r="P40" s="47"/>
      <c r="Q40" s="47"/>
      <c r="R40" s="61"/>
      <c r="S40" s="61"/>
      <c r="T40" s="47"/>
      <c r="U40" s="47"/>
      <c r="V40" s="102"/>
      <c r="W40" s="4">
        <f ca="1">Table1[[#This Row],[Units]]*COUNTIFS($H$3:$U$3,"&lt;"&amp;TODAY(),$H40:$U40,"&lt;&gt;")</f>
        <v>0</v>
      </c>
      <c r="X40" s="4">
        <f ca="1">Table1[[#This Row],[Units]]*COUNTIFS($H$3:$U$3,"&gt;="&amp;TODAY(),$H40:$U40,"&lt;&gt;")</f>
        <v>3</v>
      </c>
      <c r="Y40" s="2">
        <f ca="1">Table1[[#This Row],[Completed Units]]+Table1[[#This Row],[Planned or In Progress Units]]</f>
        <v>3</v>
      </c>
    </row>
    <row r="41" spans="1:25" ht="15" customHeight="1" x14ac:dyDescent="0.3">
      <c r="A41" s="79" t="s">
        <v>48</v>
      </c>
      <c r="B41" s="80">
        <v>3</v>
      </c>
      <c r="C41" s="80">
        <v>2</v>
      </c>
      <c r="D41" s="78" t="s">
        <v>94</v>
      </c>
      <c r="E41" s="78"/>
      <c r="F41" s="78" t="s">
        <v>94</v>
      </c>
      <c r="G41" s="78" t="s">
        <v>94</v>
      </c>
      <c r="H41" s="47"/>
      <c r="I41" s="46"/>
      <c r="J41" s="47"/>
      <c r="K41" s="47"/>
      <c r="L41" s="61"/>
      <c r="M41" s="58"/>
      <c r="N41" s="47"/>
      <c r="O41" s="47" t="s">
        <v>109</v>
      </c>
      <c r="P41" s="47"/>
      <c r="Q41" s="46"/>
      <c r="R41" s="61"/>
      <c r="S41" s="61"/>
      <c r="T41" s="47"/>
      <c r="U41" s="46"/>
      <c r="V41" s="104"/>
      <c r="W41" s="4">
        <f ca="1">Table1[[#This Row],[Units]]*COUNTIFS($H$3:$U$3,"&lt;"&amp;TODAY(),$H41:$U41,"&lt;&gt;")</f>
        <v>0</v>
      </c>
      <c r="X41" s="4">
        <f ca="1">Table1[[#This Row],[Units]]*COUNTIFS($H$3:$U$3,"&gt;="&amp;TODAY(),$H41:$U41,"&lt;&gt;")</f>
        <v>3</v>
      </c>
      <c r="Y41" s="2">
        <f ca="1">Table1[[#This Row],[Completed Units]]+Table1[[#This Row],[Planned or In Progress Units]]</f>
        <v>3</v>
      </c>
    </row>
    <row r="42" spans="1:25" ht="23.4" customHeight="1" x14ac:dyDescent="0.3">
      <c r="A42" s="79" t="s">
        <v>145</v>
      </c>
      <c r="B42" s="85">
        <v>3</v>
      </c>
      <c r="C42" s="85">
        <v>2</v>
      </c>
      <c r="D42" s="78" t="s">
        <v>94</v>
      </c>
      <c r="E42" s="78"/>
      <c r="F42" s="78" t="s">
        <v>94</v>
      </c>
      <c r="G42" s="78" t="s">
        <v>94</v>
      </c>
      <c r="H42" s="47"/>
      <c r="I42" s="46"/>
      <c r="J42" s="46"/>
      <c r="K42" s="46"/>
      <c r="L42" s="61"/>
      <c r="M42" s="58"/>
      <c r="N42" s="46"/>
      <c r="O42" s="46"/>
      <c r="P42" s="47" t="s">
        <v>109</v>
      </c>
      <c r="Q42" s="46"/>
      <c r="R42" s="58"/>
      <c r="S42" s="58"/>
      <c r="T42" s="47"/>
      <c r="U42" s="46"/>
      <c r="V42" s="104"/>
      <c r="W42" s="4">
        <f ca="1">Table1[[#This Row],[Units]]*COUNTIFS($H$3:$U$3,"&lt;"&amp;TODAY(),$H42:$U42,"&lt;&gt;")</f>
        <v>0</v>
      </c>
      <c r="X42" s="4">
        <f ca="1">Table1[[#This Row],[Units]]*COUNTIFS($H$3:$U$3,"&gt;="&amp;TODAY(),$H42:$U42,"&lt;&gt;")</f>
        <v>3</v>
      </c>
      <c r="Y42" s="2">
        <f ca="1">Table1[[#This Row],[Completed Units]]+Table1[[#This Row],[Planned or In Progress Units]]</f>
        <v>3</v>
      </c>
    </row>
    <row r="43" spans="1:25" ht="15" customHeight="1" x14ac:dyDescent="0.3">
      <c r="A43" s="79" t="s">
        <v>49</v>
      </c>
      <c r="B43" s="80">
        <v>3</v>
      </c>
      <c r="C43" s="85">
        <v>2</v>
      </c>
      <c r="D43" s="78"/>
      <c r="E43" s="78" t="s">
        <v>94</v>
      </c>
      <c r="F43" s="78" t="s">
        <v>94</v>
      </c>
      <c r="G43" s="78" t="s">
        <v>94</v>
      </c>
      <c r="H43" s="47"/>
      <c r="I43" s="46"/>
      <c r="J43" s="47"/>
      <c r="K43" s="46"/>
      <c r="L43" s="61"/>
      <c r="M43" s="58"/>
      <c r="N43" s="47"/>
      <c r="O43" s="46"/>
      <c r="P43" s="47"/>
      <c r="Q43" s="46" t="s">
        <v>109</v>
      </c>
      <c r="R43" s="61"/>
      <c r="S43" s="58"/>
      <c r="T43" s="47"/>
      <c r="U43" s="46"/>
      <c r="V43" s="104"/>
      <c r="W43" s="4">
        <f ca="1">Table1[[#This Row],[Units]]*COUNTIFS($H$3:$U$3,"&lt;"&amp;TODAY(),$H43:$U43,"&lt;&gt;")</f>
        <v>0</v>
      </c>
      <c r="X43" s="4">
        <f ca="1">Table1[[#This Row],[Units]]*COUNTIFS($H$3:$U$3,"&gt;="&amp;TODAY(),$H43:$U43,"&lt;&gt;")</f>
        <v>3</v>
      </c>
      <c r="Y43" s="2">
        <f ca="1">Table1[[#This Row],[Completed Units]]+Table1[[#This Row],[Planned or In Progress Units]]</f>
        <v>3</v>
      </c>
    </row>
    <row r="44" spans="1:25" ht="15" customHeight="1" x14ac:dyDescent="0.3">
      <c r="A44" s="79" t="s">
        <v>50</v>
      </c>
      <c r="B44" s="80">
        <v>1.5</v>
      </c>
      <c r="C44" s="80">
        <v>2</v>
      </c>
      <c r="D44" s="81"/>
      <c r="E44" s="81"/>
      <c r="F44" s="81"/>
      <c r="G44" s="78" t="s">
        <v>94</v>
      </c>
      <c r="H44" s="47"/>
      <c r="I44" s="47"/>
      <c r="J44" s="46"/>
      <c r="K44" s="47"/>
      <c r="L44" s="61"/>
      <c r="M44" s="61"/>
      <c r="N44" s="46"/>
      <c r="O44" s="47"/>
      <c r="P44" s="47"/>
      <c r="Q44" s="47"/>
      <c r="R44" s="58"/>
      <c r="S44" s="61"/>
      <c r="T44" s="47" t="s">
        <v>109</v>
      </c>
      <c r="U44" s="47"/>
      <c r="V44" s="102"/>
      <c r="W44" s="4">
        <f ca="1">Table1[[#This Row],[Units]]*COUNTIFS($H$3:$U$3,"&lt;"&amp;TODAY(),$H44:$U44,"&lt;&gt;")</f>
        <v>0</v>
      </c>
      <c r="X44" s="4">
        <f ca="1">Table1[[#This Row],[Units]]*COUNTIFS($H$3:$U$3,"&gt;="&amp;TODAY(),$H44:$U44,"&lt;&gt;")</f>
        <v>1.5</v>
      </c>
      <c r="Y44" s="2">
        <f ca="1">Table1[[#This Row],[Completed Units]]+Table1[[#This Row],[Planned or In Progress Units]]</f>
        <v>1.5</v>
      </c>
    </row>
    <row r="45" spans="1:25" ht="15" customHeight="1" x14ac:dyDescent="0.3">
      <c r="A45" s="79" t="s">
        <v>51</v>
      </c>
      <c r="B45" s="80">
        <v>1.5</v>
      </c>
      <c r="C45" s="80">
        <v>2</v>
      </c>
      <c r="D45" s="81"/>
      <c r="E45" s="81"/>
      <c r="F45" s="81"/>
      <c r="G45" s="78" t="s">
        <v>94</v>
      </c>
      <c r="H45" s="47"/>
      <c r="I45" s="47"/>
      <c r="J45" s="46"/>
      <c r="K45" s="47"/>
      <c r="L45" s="61"/>
      <c r="M45" s="61"/>
      <c r="N45" s="46"/>
      <c r="O45" s="47"/>
      <c r="P45" s="47"/>
      <c r="Q45" s="47"/>
      <c r="R45" s="58"/>
      <c r="S45" s="61"/>
      <c r="T45" s="47" t="s">
        <v>109</v>
      </c>
      <c r="U45" s="47"/>
      <c r="V45" s="102"/>
      <c r="W45" s="4">
        <f ca="1">Table1[[#This Row],[Units]]*COUNTIFS($H$3:$U$3,"&lt;"&amp;TODAY(),$H45:$U45,"&lt;&gt;")</f>
        <v>0</v>
      </c>
      <c r="X45" s="4">
        <f ca="1">Table1[[#This Row],[Units]]*COUNTIFS($H$3:$U$3,"&gt;="&amp;TODAY(),$H45:$U45,"&lt;&gt;")</f>
        <v>1.5</v>
      </c>
      <c r="Y45" s="2">
        <f ca="1">Table1[[#This Row],[Completed Units]]+Table1[[#This Row],[Planned or In Progress Units]]</f>
        <v>1.5</v>
      </c>
    </row>
    <row r="46" spans="1:25" ht="15" customHeight="1" x14ac:dyDescent="0.3">
      <c r="A46" s="79" t="s">
        <v>52</v>
      </c>
      <c r="B46" s="80">
        <v>3</v>
      </c>
      <c r="C46" s="80">
        <v>2</v>
      </c>
      <c r="D46" s="78" t="s">
        <v>94</v>
      </c>
      <c r="E46" s="78"/>
      <c r="F46" s="78" t="s">
        <v>94</v>
      </c>
      <c r="G46" s="78" t="s">
        <v>94</v>
      </c>
      <c r="H46" s="47"/>
      <c r="I46" s="47"/>
      <c r="J46" s="47"/>
      <c r="K46" s="46"/>
      <c r="L46" s="61"/>
      <c r="M46" s="61"/>
      <c r="N46" s="47"/>
      <c r="O46" s="46"/>
      <c r="P46" s="47"/>
      <c r="Q46" s="47"/>
      <c r="R46" s="61"/>
      <c r="S46" s="58"/>
      <c r="T46" s="47"/>
      <c r="U46" s="47" t="s">
        <v>109</v>
      </c>
      <c r="V46" s="102"/>
      <c r="W46" s="4">
        <f ca="1">Table1[[#This Row],[Units]]*COUNTIFS($H$3:$U$3,"&lt;"&amp;TODAY(),$H46:$U46,"&lt;&gt;")</f>
        <v>0</v>
      </c>
      <c r="X46" s="4">
        <f ca="1">Table1[[#This Row],[Units]]*COUNTIFS($H$3:$U$3,"&gt;="&amp;TODAY(),$H46:$U46,"&lt;&gt;")</f>
        <v>3</v>
      </c>
      <c r="Y46" s="2">
        <f ca="1">Table1[[#This Row],[Completed Units]]+Table1[[#This Row],[Planned or In Progress Units]]</f>
        <v>3</v>
      </c>
    </row>
    <row r="47" spans="1:25" ht="15" customHeight="1" x14ac:dyDescent="0.3">
      <c r="A47" s="79" t="s">
        <v>53</v>
      </c>
      <c r="B47" s="85">
        <v>3</v>
      </c>
      <c r="C47" s="85">
        <v>1</v>
      </c>
      <c r="D47" s="78" t="s">
        <v>94</v>
      </c>
      <c r="E47" s="78"/>
      <c r="F47" s="78" t="s">
        <v>94</v>
      </c>
      <c r="G47" s="78" t="s">
        <v>94</v>
      </c>
      <c r="H47" s="46"/>
      <c r="I47" s="47"/>
      <c r="J47" s="46"/>
      <c r="K47" s="47"/>
      <c r="L47" s="58"/>
      <c r="M47" s="61"/>
      <c r="N47" s="46"/>
      <c r="O47" s="47"/>
      <c r="P47" s="46"/>
      <c r="Q47" s="47"/>
      <c r="R47" s="58" t="s">
        <v>109</v>
      </c>
      <c r="S47" s="61"/>
      <c r="T47" s="46"/>
      <c r="U47" s="47"/>
      <c r="V47" s="102"/>
      <c r="W47" s="4">
        <f ca="1">Table1[[#This Row],[Units]]*COUNTIFS($H$3:$U$3,"&lt;"&amp;TODAY(),$H47:$U47,"&lt;&gt;")</f>
        <v>0</v>
      </c>
      <c r="X47" s="4">
        <f ca="1">Table1[[#This Row],[Units]]*COUNTIFS($H$3:$U$3,"&gt;="&amp;TODAY(),$H47:$U47,"&lt;&gt;")</f>
        <v>3</v>
      </c>
      <c r="Y47" s="2">
        <f ca="1">Table1[[#This Row],[Completed Units]]+Table1[[#This Row],[Planned or In Progress Units]]</f>
        <v>3</v>
      </c>
    </row>
    <row r="48" spans="1:25" ht="15" customHeight="1" x14ac:dyDescent="0.3">
      <c r="A48" s="79" t="s">
        <v>54</v>
      </c>
      <c r="B48" s="80">
        <v>3</v>
      </c>
      <c r="C48" s="80">
        <v>2</v>
      </c>
      <c r="D48" s="81"/>
      <c r="E48" s="81" t="s">
        <v>94</v>
      </c>
      <c r="F48" s="78" t="s">
        <v>94</v>
      </c>
      <c r="G48" s="78" t="s">
        <v>94</v>
      </c>
      <c r="H48" s="47"/>
      <c r="I48" s="46"/>
      <c r="J48" s="47"/>
      <c r="K48" s="47"/>
      <c r="L48" s="61"/>
      <c r="M48" s="58"/>
      <c r="N48" s="47"/>
      <c r="O48" s="47"/>
      <c r="P48" s="47"/>
      <c r="Q48" s="46"/>
      <c r="R48" s="61"/>
      <c r="S48" s="61" t="s">
        <v>109</v>
      </c>
      <c r="T48" s="47"/>
      <c r="U48" s="46"/>
      <c r="V48" s="104"/>
      <c r="W48" s="4">
        <f ca="1">Table1[[#This Row],[Units]]*COUNTIFS($H$3:$U$3,"&lt;"&amp;TODAY(),$H48:$U48,"&lt;&gt;")</f>
        <v>0</v>
      </c>
      <c r="X48" s="4">
        <f ca="1">Table1[[#This Row],[Units]]*COUNTIFS($H$3:$U$3,"&gt;="&amp;TODAY(),$H48:$U48,"&lt;&gt;")</f>
        <v>3</v>
      </c>
      <c r="Y48" s="2">
        <f ca="1">Table1[[#This Row],[Completed Units]]+Table1[[#This Row],[Planned or In Progress Units]]</f>
        <v>3</v>
      </c>
    </row>
    <row r="49" spans="1:25" ht="15" customHeight="1" x14ac:dyDescent="0.3">
      <c r="A49" s="79" t="s">
        <v>55</v>
      </c>
      <c r="B49" s="85">
        <v>3</v>
      </c>
      <c r="C49" s="85">
        <v>2</v>
      </c>
      <c r="D49" s="78" t="s">
        <v>94</v>
      </c>
      <c r="E49" s="78"/>
      <c r="F49" s="78" t="s">
        <v>94</v>
      </c>
      <c r="G49" s="78" t="s">
        <v>94</v>
      </c>
      <c r="H49" s="46"/>
      <c r="I49" s="47"/>
      <c r="J49" s="47"/>
      <c r="K49" s="47"/>
      <c r="L49" s="58"/>
      <c r="M49" s="61"/>
      <c r="N49" s="47"/>
      <c r="O49" s="47"/>
      <c r="P49" s="46"/>
      <c r="Q49" s="47"/>
      <c r="R49" s="61" t="s">
        <v>109</v>
      </c>
      <c r="S49" s="61"/>
      <c r="T49" s="46"/>
      <c r="U49" s="47"/>
      <c r="V49" s="102"/>
      <c r="W49" s="4">
        <f ca="1">Table1[[#This Row],[Units]]*COUNTIFS($H$3:$U$3,"&lt;"&amp;TODAY(),$H49:$U49,"&lt;&gt;")</f>
        <v>0</v>
      </c>
      <c r="X49" s="4">
        <f ca="1">Table1[[#This Row],[Units]]*COUNTIFS($H$3:$U$3,"&gt;="&amp;TODAY(),$H49:$U49,"&lt;&gt;")</f>
        <v>3</v>
      </c>
      <c r="Y49" s="2">
        <f ca="1">Table1[[#This Row],[Completed Units]]+Table1[[#This Row],[Planned or In Progress Units]]</f>
        <v>3</v>
      </c>
    </row>
    <row r="50" spans="1:25" ht="15" customHeight="1" x14ac:dyDescent="0.3">
      <c r="A50" s="79" t="s">
        <v>56</v>
      </c>
      <c r="B50" s="85">
        <v>1.5</v>
      </c>
      <c r="C50" s="85">
        <v>2</v>
      </c>
      <c r="D50" s="78"/>
      <c r="E50" s="78"/>
      <c r="F50" s="78"/>
      <c r="G50" s="78" t="s">
        <v>94</v>
      </c>
      <c r="H50" s="46"/>
      <c r="I50" s="47"/>
      <c r="J50" s="47"/>
      <c r="K50" s="46"/>
      <c r="L50" s="58"/>
      <c r="M50" s="61"/>
      <c r="N50" s="47"/>
      <c r="O50" s="46"/>
      <c r="P50" s="46"/>
      <c r="Q50" s="47"/>
      <c r="R50" s="61"/>
      <c r="S50" s="58"/>
      <c r="T50" s="46"/>
      <c r="U50" s="47" t="s">
        <v>109</v>
      </c>
      <c r="V50" s="102"/>
      <c r="W50" s="4">
        <f ca="1">Table1[[#This Row],[Units]]*COUNTIFS($H$3:$U$3,"&lt;"&amp;TODAY(),$H50:$U50,"&lt;&gt;")</f>
        <v>0</v>
      </c>
      <c r="X50" s="4">
        <f ca="1">Table1[[#This Row],[Units]]*COUNTIFS($H$3:$U$3,"&gt;="&amp;TODAY(),$H50:$U50,"&lt;&gt;")</f>
        <v>1.5</v>
      </c>
      <c r="Y50" s="2">
        <f ca="1">Table1[[#This Row],[Completed Units]]+Table1[[#This Row],[Planned or In Progress Units]]</f>
        <v>1.5</v>
      </c>
    </row>
    <row r="51" spans="1:25" ht="15" customHeight="1" x14ac:dyDescent="0.3">
      <c r="A51" s="86" t="s">
        <v>93</v>
      </c>
      <c r="B51" s="86"/>
      <c r="C51" s="86"/>
      <c r="D51" s="86"/>
      <c r="E51" s="86"/>
      <c r="F51" s="86"/>
      <c r="G51" s="86"/>
      <c r="H51" s="84"/>
      <c r="I51" s="84"/>
      <c r="J51" s="84"/>
      <c r="K51" s="84"/>
      <c r="L51" s="84"/>
      <c r="M51" s="84"/>
      <c r="N51" s="84"/>
      <c r="O51" s="84"/>
      <c r="P51" s="84"/>
      <c r="Q51" s="84"/>
      <c r="R51" s="84"/>
      <c r="S51" s="84"/>
      <c r="T51" s="84"/>
      <c r="U51" s="84"/>
      <c r="V51" s="84"/>
      <c r="W51" s="86"/>
      <c r="X51" s="86"/>
      <c r="Y51" s="91"/>
    </row>
    <row r="52" spans="1:25" ht="15" customHeight="1" x14ac:dyDescent="0.3">
      <c r="A52" s="79" t="s">
        <v>57</v>
      </c>
      <c r="B52" s="80">
        <v>1.5</v>
      </c>
      <c r="C52" s="80">
        <v>2</v>
      </c>
      <c r="D52" s="81"/>
      <c r="E52" s="81"/>
      <c r="F52" s="81"/>
      <c r="G52" s="78" t="s">
        <v>94</v>
      </c>
      <c r="H52" s="47"/>
      <c r="I52" s="46"/>
      <c r="J52" s="47"/>
      <c r="K52" s="46"/>
      <c r="L52" s="58"/>
      <c r="M52" s="62"/>
      <c r="N52" s="47"/>
      <c r="O52" s="46"/>
      <c r="P52" s="47"/>
      <c r="Q52" s="47" t="s">
        <v>109</v>
      </c>
      <c r="R52" s="61"/>
      <c r="S52" s="58"/>
      <c r="T52" s="47"/>
      <c r="U52" s="47"/>
      <c r="V52" s="102"/>
      <c r="W52" s="4">
        <f ca="1">Table1[[#This Row],[Units]]*COUNTIFS($H$3:$U$3,"&lt;"&amp;TODAY(),$H52:$U52,"&lt;&gt;")</f>
        <v>0</v>
      </c>
      <c r="X52" s="4">
        <f ca="1">Table1[[#This Row],[Units]]*COUNTIFS($H$3:$U$3,"&gt;="&amp;TODAY(),$H52:$U52,"&lt;&gt;")</f>
        <v>1.5</v>
      </c>
      <c r="Y52" s="2">
        <f ca="1">Table1[[#This Row],[Completed Units]]+Table1[[#This Row],[Planned or In Progress Units]]</f>
        <v>1.5</v>
      </c>
    </row>
    <row r="53" spans="1:25" ht="15" customHeight="1" x14ac:dyDescent="0.3">
      <c r="A53" s="94" t="s">
        <v>58</v>
      </c>
      <c r="B53" s="80">
        <v>3</v>
      </c>
      <c r="C53" s="80">
        <v>1</v>
      </c>
      <c r="D53" s="78" t="s">
        <v>94</v>
      </c>
      <c r="E53" s="78"/>
      <c r="F53" s="78" t="s">
        <v>94</v>
      </c>
      <c r="G53" s="78" t="s">
        <v>94</v>
      </c>
      <c r="H53" s="47"/>
      <c r="I53" s="46"/>
      <c r="J53" s="47"/>
      <c r="K53" s="46" t="s">
        <v>109</v>
      </c>
      <c r="L53" s="61"/>
      <c r="M53" s="58"/>
      <c r="N53" s="47"/>
      <c r="O53" s="47"/>
      <c r="P53" s="47"/>
      <c r="Q53" s="47"/>
      <c r="R53" s="61"/>
      <c r="S53" s="61"/>
      <c r="T53" s="47"/>
      <c r="U53" s="47"/>
      <c r="V53" s="102"/>
      <c r="W53" s="4">
        <f ca="1">Table1[[#This Row],[Units]]*COUNTIFS($H$3:$U$3,"&lt;"&amp;TODAY(),$H53:$U53,"&lt;&gt;")</f>
        <v>0</v>
      </c>
      <c r="X53" s="4">
        <f ca="1">Table1[[#This Row],[Units]]*COUNTIFS($H$3:$U$3,"&gt;="&amp;TODAY(),$H53:$U53,"&lt;&gt;")</f>
        <v>3</v>
      </c>
      <c r="Y53" s="2">
        <f ca="1">Table1[[#This Row],[Completed Units]]+Table1[[#This Row],[Planned or In Progress Units]]</f>
        <v>3</v>
      </c>
    </row>
    <row r="54" spans="1:25" ht="15" customHeight="1" x14ac:dyDescent="0.3">
      <c r="A54" s="79" t="s">
        <v>59</v>
      </c>
      <c r="B54" s="80">
        <v>3</v>
      </c>
      <c r="C54" s="80">
        <v>2</v>
      </c>
      <c r="D54" s="78" t="s">
        <v>94</v>
      </c>
      <c r="E54" s="78"/>
      <c r="F54" s="78" t="s">
        <v>94</v>
      </c>
      <c r="G54" s="78" t="s">
        <v>94</v>
      </c>
      <c r="H54" s="47"/>
      <c r="I54" s="46"/>
      <c r="J54" s="47"/>
      <c r="K54" s="47"/>
      <c r="L54" s="61"/>
      <c r="M54" s="58"/>
      <c r="N54" s="47"/>
      <c r="O54" s="47" t="s">
        <v>109</v>
      </c>
      <c r="P54" s="47"/>
      <c r="Q54" s="46"/>
      <c r="R54" s="61"/>
      <c r="S54" s="61"/>
      <c r="T54" s="47"/>
      <c r="U54" s="46"/>
      <c r="V54" s="104"/>
      <c r="W54" s="4">
        <f ca="1">Table1[[#This Row],[Units]]*COUNTIFS($H$3:$U$3,"&lt;"&amp;TODAY(),$H54:$U54,"&lt;&gt;")</f>
        <v>0</v>
      </c>
      <c r="X54" s="4">
        <f ca="1">Table1[[#This Row],[Units]]*COUNTIFS($H$3:$U$3,"&gt;="&amp;TODAY(),$H54:$U54,"&lt;&gt;")</f>
        <v>3</v>
      </c>
      <c r="Y54" s="2">
        <f ca="1">Table1[[#This Row],[Completed Units]]+Table1[[#This Row],[Planned or In Progress Units]]</f>
        <v>3</v>
      </c>
    </row>
    <row r="55" spans="1:25" ht="15" customHeight="1" x14ac:dyDescent="0.3">
      <c r="A55" s="79" t="s">
        <v>60</v>
      </c>
      <c r="B55" s="85">
        <v>3</v>
      </c>
      <c r="C55" s="85">
        <v>2</v>
      </c>
      <c r="D55" s="78" t="s">
        <v>94</v>
      </c>
      <c r="E55" s="78"/>
      <c r="F55" s="78" t="s">
        <v>94</v>
      </c>
      <c r="G55" s="78" t="s">
        <v>94</v>
      </c>
      <c r="H55" s="46"/>
      <c r="I55" s="47"/>
      <c r="J55" s="46"/>
      <c r="K55" s="47"/>
      <c r="L55" s="61"/>
      <c r="M55" s="59"/>
      <c r="N55" s="47"/>
      <c r="O55" s="47"/>
      <c r="P55" s="48" t="s">
        <v>109</v>
      </c>
      <c r="Q55" s="47"/>
      <c r="R55" s="61"/>
      <c r="S55" s="61"/>
      <c r="T55" s="47"/>
      <c r="U55" s="47"/>
      <c r="V55" s="102"/>
      <c r="W55" s="4">
        <f ca="1">Table1[[#This Row],[Units]]*COUNTIFS($H$3:$U$3,"&lt;"&amp;TODAY(),$H55:$U55,"&lt;&gt;")</f>
        <v>0</v>
      </c>
      <c r="X55" s="4">
        <f ca="1">Table1[[#This Row],[Units]]*COUNTIFS($H$3:$U$3,"&gt;="&amp;TODAY(),$H55:$U55,"&lt;&gt;")</f>
        <v>3</v>
      </c>
      <c r="Y55" s="2">
        <f ca="1">Table1[[#This Row],[Completed Units]]+Table1[[#This Row],[Planned or In Progress Units]]</f>
        <v>3</v>
      </c>
    </row>
    <row r="56" spans="1:25" ht="15" customHeight="1" x14ac:dyDescent="0.3">
      <c r="A56" s="79" t="s">
        <v>61</v>
      </c>
      <c r="B56" s="85">
        <v>3</v>
      </c>
      <c r="C56" s="85">
        <v>2</v>
      </c>
      <c r="D56" s="78"/>
      <c r="E56" s="78"/>
      <c r="F56" s="78"/>
      <c r="G56" s="78" t="s">
        <v>94</v>
      </c>
      <c r="H56" s="46"/>
      <c r="I56" s="47"/>
      <c r="J56" s="46"/>
      <c r="K56" s="47"/>
      <c r="L56" s="58"/>
      <c r="M56" s="59"/>
      <c r="N56" s="47" t="s">
        <v>109</v>
      </c>
      <c r="O56" s="47"/>
      <c r="P56" s="46"/>
      <c r="Q56" s="47"/>
      <c r="R56" s="61"/>
      <c r="S56" s="61"/>
      <c r="T56" s="46"/>
      <c r="U56" s="47"/>
      <c r="V56" s="102"/>
      <c r="W56" s="4">
        <f ca="1">Table1[[#This Row],[Units]]*COUNTIFS($H$3:$U$3,"&lt;"&amp;TODAY(),$H56:$U56,"&lt;&gt;")</f>
        <v>0</v>
      </c>
      <c r="X56" s="4">
        <f ca="1">Table1[[#This Row],[Units]]*COUNTIFS($H$3:$U$3,"&gt;="&amp;TODAY(),$H56:$U56,"&lt;&gt;")</f>
        <v>3</v>
      </c>
      <c r="Y56" s="2">
        <f ca="1">Table1[[#This Row],[Completed Units]]+Table1[[#This Row],[Planned or In Progress Units]]</f>
        <v>3</v>
      </c>
    </row>
    <row r="57" spans="1:25" ht="15" customHeight="1" x14ac:dyDescent="0.3">
      <c r="A57" s="87" t="s">
        <v>62</v>
      </c>
      <c r="B57" s="88">
        <v>3</v>
      </c>
      <c r="C57" s="88">
        <v>2</v>
      </c>
      <c r="D57" s="89"/>
      <c r="E57" s="89"/>
      <c r="F57" s="89"/>
      <c r="G57" s="78" t="s">
        <v>94</v>
      </c>
      <c r="H57" s="52"/>
      <c r="I57" s="52"/>
      <c r="J57" s="46"/>
      <c r="K57" s="52"/>
      <c r="L57" s="64"/>
      <c r="M57" s="65"/>
      <c r="N57" s="46"/>
      <c r="O57" s="47"/>
      <c r="P57" s="47"/>
      <c r="Q57" s="47"/>
      <c r="R57" s="58"/>
      <c r="S57" s="61"/>
      <c r="T57" s="47" t="s">
        <v>109</v>
      </c>
      <c r="U57" s="47"/>
      <c r="V57" s="102"/>
      <c r="W57" s="4">
        <f ca="1">Table1[[#This Row],[Units]]*COUNTIFS($H$3:$U$3,"&lt;"&amp;TODAY(),$H57:$U57,"&lt;&gt;")</f>
        <v>0</v>
      </c>
      <c r="X57" s="4">
        <f ca="1">Table1[[#This Row],[Units]]*COUNTIFS($H$3:$U$3,"&gt;="&amp;TODAY(),$H57:$U57,"&lt;&gt;")</f>
        <v>3</v>
      </c>
      <c r="Y57" s="2">
        <f ca="1">Table1[[#This Row],[Completed Units]]+Table1[[#This Row],[Planned or In Progress Units]]</f>
        <v>3</v>
      </c>
    </row>
    <row r="58" spans="1:25" ht="15" customHeight="1" x14ac:dyDescent="0.3">
      <c r="A58" s="86" t="s">
        <v>69</v>
      </c>
      <c r="B58" s="86"/>
      <c r="C58" s="86"/>
      <c r="D58" s="86"/>
      <c r="E58" s="86"/>
      <c r="F58" s="86"/>
      <c r="G58" s="86"/>
      <c r="H58" s="84"/>
      <c r="I58" s="84"/>
      <c r="J58" s="84"/>
      <c r="K58" s="84"/>
      <c r="L58" s="84"/>
      <c r="M58" s="84"/>
      <c r="N58" s="84"/>
      <c r="O58" s="84"/>
      <c r="P58" s="84"/>
      <c r="Q58" s="84"/>
      <c r="R58" s="84"/>
      <c r="S58" s="84"/>
      <c r="T58" s="84"/>
      <c r="U58" s="84"/>
      <c r="V58" s="84"/>
      <c r="W58" s="86"/>
      <c r="X58" s="86"/>
      <c r="Y58" s="91"/>
    </row>
    <row r="59" spans="1:25" ht="15" customHeight="1" x14ac:dyDescent="0.3">
      <c r="A59" s="79" t="s">
        <v>32</v>
      </c>
      <c r="B59" s="85">
        <v>3</v>
      </c>
      <c r="C59" s="85">
        <v>1</v>
      </c>
      <c r="D59" s="78" t="s">
        <v>94</v>
      </c>
      <c r="E59" s="78"/>
      <c r="F59" s="78" t="s">
        <v>94</v>
      </c>
      <c r="G59" s="78" t="s">
        <v>94</v>
      </c>
      <c r="H59" s="46"/>
      <c r="I59" s="47"/>
      <c r="J59" s="46"/>
      <c r="K59" s="47"/>
      <c r="L59" s="58"/>
      <c r="M59" s="59"/>
      <c r="N59" s="47" t="s">
        <v>109</v>
      </c>
      <c r="O59" s="47"/>
      <c r="P59" s="47"/>
      <c r="Q59" s="47"/>
      <c r="R59" s="61"/>
      <c r="S59" s="61"/>
      <c r="T59" s="47"/>
      <c r="U59" s="47"/>
      <c r="V59" s="102"/>
      <c r="W59" s="4">
        <f ca="1">Table1[[#This Row],[Units]]*COUNTIFS($H$3:$U$3,"&lt;"&amp;TODAY(),$H59:$U59,"&lt;&gt;")</f>
        <v>0</v>
      </c>
      <c r="X59" s="4">
        <f ca="1">Table1[[#This Row],[Units]]*COUNTIFS($H$3:$U$3,"&gt;="&amp;TODAY(),$H59:$U59,"&lt;&gt;")</f>
        <v>3</v>
      </c>
      <c r="Y59" s="2">
        <f ca="1">Table1[[#This Row],[Completed Units]]+Table1[[#This Row],[Planned or In Progress Units]]</f>
        <v>3</v>
      </c>
    </row>
    <row r="60" spans="1:25" ht="15" customHeight="1" x14ac:dyDescent="0.3">
      <c r="A60" s="79" t="s">
        <v>33</v>
      </c>
      <c r="B60" s="80">
        <v>3</v>
      </c>
      <c r="C60" s="80">
        <v>1</v>
      </c>
      <c r="D60" s="81"/>
      <c r="E60" s="81" t="s">
        <v>94</v>
      </c>
      <c r="F60" s="78" t="s">
        <v>94</v>
      </c>
      <c r="G60" s="78" t="s">
        <v>94</v>
      </c>
      <c r="H60" s="47"/>
      <c r="I60" s="46"/>
      <c r="J60" s="47"/>
      <c r="K60" s="46"/>
      <c r="L60" s="58"/>
      <c r="M60" s="58"/>
      <c r="N60" s="47"/>
      <c r="O60" s="47"/>
      <c r="P60" s="47"/>
      <c r="Q60" s="47"/>
      <c r="R60" s="61"/>
      <c r="S60" s="61"/>
      <c r="T60" s="47"/>
      <c r="U60" s="47" t="s">
        <v>109</v>
      </c>
      <c r="V60" s="102"/>
      <c r="W60" s="4">
        <f ca="1">Table1[[#This Row],[Units]]*COUNTIFS($H$3:$U$3,"&lt;"&amp;TODAY(),$H60:$U60,"&lt;&gt;")</f>
        <v>0</v>
      </c>
      <c r="X60" s="4">
        <f ca="1">Table1[[#This Row],[Units]]*COUNTIFS($H$3:$U$3,"&gt;="&amp;TODAY(),$H60:$U60,"&lt;&gt;")</f>
        <v>3</v>
      </c>
      <c r="Y60" s="2">
        <f ca="1">Table1[[#This Row],[Completed Units]]+Table1[[#This Row],[Planned or In Progress Units]]</f>
        <v>3</v>
      </c>
    </row>
    <row r="61" spans="1:25" ht="15" customHeight="1" x14ac:dyDescent="0.3">
      <c r="A61" s="79" t="s">
        <v>34</v>
      </c>
      <c r="B61" s="80">
        <v>3</v>
      </c>
      <c r="C61" s="80">
        <v>1</v>
      </c>
      <c r="D61" s="78" t="s">
        <v>94</v>
      </c>
      <c r="E61" s="78"/>
      <c r="F61" s="78" t="s">
        <v>94</v>
      </c>
      <c r="G61" s="78" t="s">
        <v>94</v>
      </c>
      <c r="H61" s="47"/>
      <c r="I61" s="46"/>
      <c r="J61" s="47"/>
      <c r="K61" s="46" t="s">
        <v>109</v>
      </c>
      <c r="L61" s="58"/>
      <c r="M61" s="58"/>
      <c r="N61" s="47"/>
      <c r="O61" s="47"/>
      <c r="P61" s="47"/>
      <c r="Q61" s="47"/>
      <c r="R61" s="61"/>
      <c r="S61" s="61"/>
      <c r="T61" s="47"/>
      <c r="U61" s="47"/>
      <c r="V61" s="102"/>
      <c r="W61" s="4">
        <f ca="1">Table1[[#This Row],[Units]]*COUNTIFS($H$3:$U$3,"&lt;"&amp;TODAY(),$H61:$U61,"&lt;&gt;")</f>
        <v>0</v>
      </c>
      <c r="X61" s="4">
        <f ca="1">Table1[[#This Row],[Units]]*COUNTIFS($H$3:$U$3,"&gt;="&amp;TODAY(),$H61:$U61,"&lt;&gt;")</f>
        <v>3</v>
      </c>
      <c r="Y61" s="2">
        <f ca="1">Table1[[#This Row],[Completed Units]]+Table1[[#This Row],[Planned or In Progress Units]]</f>
        <v>3</v>
      </c>
    </row>
    <row r="62" spans="1:25" ht="15" customHeight="1" x14ac:dyDescent="0.3">
      <c r="A62" s="79" t="s">
        <v>35</v>
      </c>
      <c r="B62" s="80">
        <v>3</v>
      </c>
      <c r="C62" s="80">
        <v>1</v>
      </c>
      <c r="D62" s="78" t="s">
        <v>94</v>
      </c>
      <c r="E62" s="78"/>
      <c r="F62" s="78" t="s">
        <v>94</v>
      </c>
      <c r="G62" s="78" t="s">
        <v>94</v>
      </c>
      <c r="H62" s="47"/>
      <c r="I62" s="46"/>
      <c r="J62" s="47"/>
      <c r="K62" s="46"/>
      <c r="L62" s="58"/>
      <c r="M62" s="58"/>
      <c r="N62" s="47"/>
      <c r="O62" s="47"/>
      <c r="P62" s="47"/>
      <c r="Q62" s="47"/>
      <c r="R62" s="61"/>
      <c r="S62" s="61" t="s">
        <v>109</v>
      </c>
      <c r="T62" s="47"/>
      <c r="U62" s="47"/>
      <c r="V62" s="102"/>
      <c r="W62" s="4">
        <f ca="1">Table1[[#This Row],[Units]]*COUNTIFS($H$3:$U$3,"&lt;"&amp;TODAY(),$H62:$U62,"&lt;&gt;")</f>
        <v>0</v>
      </c>
      <c r="X62" s="4">
        <f ca="1">Table1[[#This Row],[Units]]*COUNTIFS($H$3:$U$3,"&gt;="&amp;TODAY(),$H62:$U62,"&lt;&gt;")</f>
        <v>3</v>
      </c>
      <c r="Y62" s="2">
        <f ca="1">Table1[[#This Row],[Completed Units]]+Table1[[#This Row],[Planned or In Progress Units]]</f>
        <v>3</v>
      </c>
    </row>
    <row r="63" spans="1:25" ht="15" customHeight="1" x14ac:dyDescent="0.3">
      <c r="A63" s="79" t="s">
        <v>36</v>
      </c>
      <c r="B63" s="85">
        <v>1.5</v>
      </c>
      <c r="C63" s="85">
        <v>1</v>
      </c>
      <c r="D63" s="78" t="s">
        <v>94</v>
      </c>
      <c r="E63" s="78"/>
      <c r="F63" s="78" t="s">
        <v>94</v>
      </c>
      <c r="G63" s="78" t="s">
        <v>94</v>
      </c>
      <c r="H63" s="46"/>
      <c r="I63" s="47"/>
      <c r="J63" s="46"/>
      <c r="K63" s="47"/>
      <c r="L63" s="58"/>
      <c r="M63" s="59"/>
      <c r="N63" s="47"/>
      <c r="O63" s="47"/>
      <c r="P63" s="47"/>
      <c r="Q63" s="47"/>
      <c r="R63" s="61"/>
      <c r="S63" s="61"/>
      <c r="T63" s="47" t="s">
        <v>109</v>
      </c>
      <c r="U63" s="47"/>
      <c r="V63" s="102"/>
      <c r="W63" s="4">
        <f ca="1">Table1[[#This Row],[Units]]*COUNTIFS($H$3:$U$3,"&lt;"&amp;TODAY(),$H63:$U63,"&lt;&gt;")</f>
        <v>0</v>
      </c>
      <c r="X63" s="4">
        <f ca="1">Table1[[#This Row],[Units]]*COUNTIFS($H$3:$U$3,"&gt;="&amp;TODAY(),$H63:$U63,"&lt;&gt;")</f>
        <v>1.5</v>
      </c>
      <c r="Y63" s="2">
        <f ca="1">Table1[[#This Row],[Completed Units]]+Table1[[#This Row],[Planned or In Progress Units]]</f>
        <v>1.5</v>
      </c>
    </row>
    <row r="64" spans="1:25" ht="15" customHeight="1" x14ac:dyDescent="0.3">
      <c r="A64" s="79" t="s">
        <v>37</v>
      </c>
      <c r="B64" s="80">
        <v>1.5</v>
      </c>
      <c r="C64" s="80">
        <v>1</v>
      </c>
      <c r="D64" s="78" t="s">
        <v>94</v>
      </c>
      <c r="E64" s="78"/>
      <c r="F64" s="78" t="s">
        <v>94</v>
      </c>
      <c r="G64" s="78" t="s">
        <v>94</v>
      </c>
      <c r="H64" s="47"/>
      <c r="I64" s="46"/>
      <c r="J64" s="49"/>
      <c r="K64" s="46"/>
      <c r="L64" s="58"/>
      <c r="M64" s="58"/>
      <c r="N64" s="47"/>
      <c r="O64" s="47"/>
      <c r="P64" s="47"/>
      <c r="Q64" s="47" t="s">
        <v>109</v>
      </c>
      <c r="R64" s="61"/>
      <c r="S64" s="61"/>
      <c r="T64" s="47"/>
      <c r="U64" s="47"/>
      <c r="V64" s="102"/>
      <c r="W64" s="4">
        <f ca="1">Table1[[#This Row],[Units]]*COUNTIFS($H$3:$U$3,"&lt;"&amp;TODAY(),$H64:$U64,"&lt;&gt;")</f>
        <v>0</v>
      </c>
      <c r="X64" s="4">
        <f ca="1">Table1[[#This Row],[Units]]*COUNTIFS($H$3:$U$3,"&gt;="&amp;TODAY(),$H64:$U64,"&lt;&gt;")</f>
        <v>1.5</v>
      </c>
      <c r="Y64" s="2">
        <f ca="1">Table1[[#This Row],[Completed Units]]+Table1[[#This Row],[Planned or In Progress Units]]</f>
        <v>1.5</v>
      </c>
    </row>
    <row r="65" spans="1:25" ht="15" customHeight="1" x14ac:dyDescent="0.3">
      <c r="A65" s="79" t="s">
        <v>38</v>
      </c>
      <c r="B65" s="80">
        <v>1.5</v>
      </c>
      <c r="C65" s="80">
        <v>2</v>
      </c>
      <c r="D65" s="78" t="s">
        <v>94</v>
      </c>
      <c r="E65" s="78"/>
      <c r="F65" s="78" t="s">
        <v>94</v>
      </c>
      <c r="G65" s="78" t="s">
        <v>94</v>
      </c>
      <c r="H65" s="46"/>
      <c r="I65" s="46"/>
      <c r="J65" s="47"/>
      <c r="K65" s="46"/>
      <c r="L65" s="58"/>
      <c r="M65" s="62"/>
      <c r="N65" s="47" t="s">
        <v>109</v>
      </c>
      <c r="O65" s="47"/>
      <c r="P65" s="46"/>
      <c r="Q65" s="50"/>
      <c r="R65" s="61"/>
      <c r="S65" s="61"/>
      <c r="T65" s="46"/>
      <c r="U65" s="50"/>
      <c r="V65" s="105"/>
      <c r="W65" s="4">
        <f ca="1">Table1[[#This Row],[Units]]*COUNTIFS($H$3:$U$3,"&lt;"&amp;TODAY(),$H65:$U65,"&lt;&gt;")</f>
        <v>0</v>
      </c>
      <c r="X65" s="4">
        <f ca="1">Table1[[#This Row],[Units]]*COUNTIFS($H$3:$U$3,"&gt;="&amp;TODAY(),$H65:$U65,"&lt;&gt;")</f>
        <v>1.5</v>
      </c>
      <c r="Y65" s="2">
        <f ca="1">Table1[[#This Row],[Completed Units]]+Table1[[#This Row],[Planned or In Progress Units]]</f>
        <v>1.5</v>
      </c>
    </row>
    <row r="66" spans="1:25" ht="15" customHeight="1" x14ac:dyDescent="0.3">
      <c r="A66" s="79" t="s">
        <v>39</v>
      </c>
      <c r="B66" s="80">
        <v>1.5</v>
      </c>
      <c r="C66" s="80">
        <v>2</v>
      </c>
      <c r="D66" s="81" t="s">
        <v>94</v>
      </c>
      <c r="E66" s="81"/>
      <c r="F66" s="78" t="s">
        <v>94</v>
      </c>
      <c r="G66" s="78" t="s">
        <v>94</v>
      </c>
      <c r="H66" s="47"/>
      <c r="I66" s="46"/>
      <c r="J66" s="47"/>
      <c r="K66" s="46"/>
      <c r="L66" s="58"/>
      <c r="M66" s="58"/>
      <c r="N66" s="47"/>
      <c r="O66" s="47" t="s">
        <v>109</v>
      </c>
      <c r="P66" s="46"/>
      <c r="Q66" s="46"/>
      <c r="R66" s="61"/>
      <c r="S66" s="61"/>
      <c r="T66" s="46"/>
      <c r="U66" s="46"/>
      <c r="V66" s="104"/>
      <c r="W66" s="4">
        <f ca="1">Table1[[#This Row],[Units]]*COUNTIFS($H$3:$U$3,"&lt;"&amp;TODAY(),$H66:$U66,"&lt;&gt;")</f>
        <v>0</v>
      </c>
      <c r="X66" s="4">
        <f ca="1">Table1[[#This Row],[Units]]*COUNTIFS($H$3:$U$3,"&gt;="&amp;TODAY(),$H66:$U66,"&lt;&gt;")</f>
        <v>1.5</v>
      </c>
      <c r="Y66" s="2">
        <f ca="1">Table1[[#This Row],[Completed Units]]+Table1[[#This Row],[Planned or In Progress Units]]</f>
        <v>1.5</v>
      </c>
    </row>
    <row r="67" spans="1:25" ht="15" customHeight="1" x14ac:dyDescent="0.3">
      <c r="A67" s="79" t="s">
        <v>40</v>
      </c>
      <c r="B67" s="80">
        <v>1.5</v>
      </c>
      <c r="C67" s="80">
        <v>2</v>
      </c>
      <c r="D67" s="78"/>
      <c r="E67" s="78" t="s">
        <v>94</v>
      </c>
      <c r="F67" s="78" t="s">
        <v>94</v>
      </c>
      <c r="G67" s="78" t="s">
        <v>94</v>
      </c>
      <c r="H67" s="47"/>
      <c r="I67" s="46"/>
      <c r="J67" s="47"/>
      <c r="K67" s="46"/>
      <c r="L67" s="58"/>
      <c r="M67" s="58"/>
      <c r="N67" s="47"/>
      <c r="O67" s="47" t="s">
        <v>109</v>
      </c>
      <c r="P67" s="46"/>
      <c r="Q67" s="46"/>
      <c r="R67" s="61"/>
      <c r="S67" s="61"/>
      <c r="T67" s="46"/>
      <c r="U67" s="46"/>
      <c r="V67" s="104"/>
      <c r="W67" s="4">
        <f ca="1">Table1[[#This Row],[Units]]*COUNTIFS($H$3:$U$3,"&lt;"&amp;TODAY(),$H67:$U67,"&lt;&gt;")</f>
        <v>0</v>
      </c>
      <c r="X67" s="4">
        <f ca="1">Table1[[#This Row],[Units]]*COUNTIFS($H$3:$U$3,"&gt;="&amp;TODAY(),$H67:$U67,"&lt;&gt;")</f>
        <v>1.5</v>
      </c>
      <c r="Y67" s="2">
        <f ca="1">Table1[[#This Row],[Completed Units]]+Table1[[#This Row],[Planned or In Progress Units]]</f>
        <v>1.5</v>
      </c>
    </row>
    <row r="68" spans="1:25" x14ac:dyDescent="0.3">
      <c r="A68" s="86" t="s">
        <v>70</v>
      </c>
      <c r="B68" s="86"/>
      <c r="C68" s="86"/>
      <c r="D68" s="86"/>
      <c r="E68" s="86"/>
      <c r="F68" s="86"/>
      <c r="G68" s="86"/>
      <c r="H68" s="84"/>
      <c r="I68" s="84"/>
      <c r="J68" s="84"/>
      <c r="K68" s="84"/>
      <c r="L68" s="84"/>
      <c r="M68" s="84"/>
      <c r="N68" s="84"/>
      <c r="O68" s="84"/>
      <c r="P68" s="84"/>
      <c r="Q68" s="84"/>
      <c r="R68" s="84"/>
      <c r="S68" s="84"/>
      <c r="T68" s="84"/>
      <c r="U68" s="84"/>
      <c r="V68" s="84"/>
      <c r="W68" s="86"/>
      <c r="X68" s="86"/>
      <c r="Y68" s="91"/>
    </row>
    <row r="69" spans="1:25" x14ac:dyDescent="0.3">
      <c r="A69" s="79" t="s">
        <v>71</v>
      </c>
      <c r="B69" s="85">
        <v>0</v>
      </c>
      <c r="C69" s="85">
        <v>1</v>
      </c>
      <c r="D69" s="78" t="s">
        <v>94</v>
      </c>
      <c r="E69" s="78"/>
      <c r="F69" s="78" t="s">
        <v>94</v>
      </c>
      <c r="G69" s="78" t="s">
        <v>94</v>
      </c>
      <c r="H69" s="46"/>
      <c r="I69" s="47"/>
      <c r="J69" s="46" t="s">
        <v>109</v>
      </c>
      <c r="K69" s="47"/>
      <c r="L69" s="58"/>
      <c r="M69" s="59"/>
      <c r="N69" s="47"/>
      <c r="O69" s="47"/>
      <c r="P69" s="47"/>
      <c r="Q69" s="47"/>
      <c r="R69" s="61"/>
      <c r="S69" s="61"/>
      <c r="T69" s="47"/>
      <c r="U69" s="47"/>
      <c r="V69" s="102"/>
      <c r="W69" s="2" t="str">
        <f ca="1">IF(COUNTIFS($H$3:$U$3,"&lt;"&amp;TODAY(),$H69:$U69,"&lt;&gt;")&gt;=1,"yes","")</f>
        <v/>
      </c>
      <c r="X69" s="2" t="str">
        <f ca="1">IF(COUNTIFS($H$3:$U$3,"&gt;="&amp;TODAY(),$H69:$U69,"&lt;&gt;")&gt;=1,"yes","")</f>
        <v>yes</v>
      </c>
      <c r="Y69" s="2" t="str">
        <f ca="1">IF(OR(Table1[[#This Row],[Completed Units]]&lt;&gt;"",Table1[[#This Row],[Planned or In Progress Units]]&lt;&gt;""),"yes","")</f>
        <v>yes</v>
      </c>
    </row>
    <row r="70" spans="1:25" x14ac:dyDescent="0.3">
      <c r="A70" s="79" t="s">
        <v>72</v>
      </c>
      <c r="B70" s="85">
        <v>1.5</v>
      </c>
      <c r="C70" s="85">
        <v>1</v>
      </c>
      <c r="D70" s="78" t="s">
        <v>94</v>
      </c>
      <c r="E70" s="78"/>
      <c r="F70" s="78" t="s">
        <v>94</v>
      </c>
      <c r="G70" s="78" t="s">
        <v>94</v>
      </c>
      <c r="H70" s="47"/>
      <c r="I70" s="46"/>
      <c r="J70" s="53"/>
      <c r="K70" s="46" t="s">
        <v>109</v>
      </c>
      <c r="L70" s="61"/>
      <c r="M70" s="58"/>
      <c r="N70" s="47"/>
      <c r="O70" s="47"/>
      <c r="P70" s="47"/>
      <c r="Q70" s="47"/>
      <c r="R70" s="61"/>
      <c r="S70" s="61"/>
      <c r="T70" s="47"/>
      <c r="U70" s="47"/>
      <c r="V70" s="102"/>
      <c r="W70" s="4">
        <f ca="1">Table1[[#This Row],[Units]]*COUNTIFS($H$3:$U$3,"&lt;"&amp;TODAY(),$H70:$U70,"&lt;&gt;")</f>
        <v>0</v>
      </c>
      <c r="X70" s="4">
        <f ca="1">Table1[[#This Row],[Units]]*COUNTIFS($H$3:$U$3,"&gt;="&amp;TODAY(),$H70:$U70,"&lt;&gt;")</f>
        <v>1.5</v>
      </c>
      <c r="Y70" s="2">
        <f ca="1">Table1[[#This Row],[Completed Units]]+Table1[[#This Row],[Planned or In Progress Units]]</f>
        <v>1.5</v>
      </c>
    </row>
    <row r="71" spans="1:25" x14ac:dyDescent="0.3">
      <c r="A71" s="79" t="s">
        <v>73</v>
      </c>
      <c r="B71" s="85">
        <v>1.5</v>
      </c>
      <c r="C71" s="85">
        <v>1</v>
      </c>
      <c r="D71" s="78" t="s">
        <v>94</v>
      </c>
      <c r="E71" s="78"/>
      <c r="F71" s="78" t="s">
        <v>94</v>
      </c>
      <c r="G71" s="78" t="s">
        <v>94</v>
      </c>
      <c r="H71" s="46"/>
      <c r="I71" s="47"/>
      <c r="J71" s="46"/>
      <c r="K71" s="47"/>
      <c r="L71" s="58" t="s">
        <v>109</v>
      </c>
      <c r="M71" s="59"/>
      <c r="N71" s="47"/>
      <c r="O71" s="47"/>
      <c r="P71" s="47"/>
      <c r="Q71" s="47"/>
      <c r="R71" s="61"/>
      <c r="S71" s="61"/>
      <c r="T71" s="47"/>
      <c r="U71" s="47"/>
      <c r="V71" s="102"/>
      <c r="W71" s="4">
        <f ca="1">Table1[[#This Row],[Units]]*COUNTIFS($H$3:$U$3,"&lt;"&amp;TODAY(),$H71:$U71,"&lt;&gt;")</f>
        <v>0</v>
      </c>
      <c r="X71" s="4">
        <f ca="1">Table1[[#This Row],[Units]]*COUNTIFS($H$3:$U$3,"&gt;="&amp;TODAY(),$H71:$U71,"&lt;&gt;")</f>
        <v>1.5</v>
      </c>
      <c r="Y71" s="2">
        <f ca="1">Table1[[#This Row],[Completed Units]]+Table1[[#This Row],[Planned or In Progress Units]]</f>
        <v>1.5</v>
      </c>
    </row>
    <row r="72" spans="1:25" x14ac:dyDescent="0.3">
      <c r="A72" s="79" t="s">
        <v>74</v>
      </c>
      <c r="B72" s="85">
        <v>1.5</v>
      </c>
      <c r="C72" s="85">
        <v>1</v>
      </c>
      <c r="D72" s="78" t="s">
        <v>94</v>
      </c>
      <c r="E72" s="78"/>
      <c r="F72" s="78" t="s">
        <v>94</v>
      </c>
      <c r="G72" s="78" t="s">
        <v>94</v>
      </c>
      <c r="H72" s="47"/>
      <c r="I72" s="46"/>
      <c r="J72" s="53"/>
      <c r="K72" s="46"/>
      <c r="L72" s="61"/>
      <c r="M72" s="58" t="s">
        <v>109</v>
      </c>
      <c r="N72" s="47"/>
      <c r="O72" s="47"/>
      <c r="P72" s="47"/>
      <c r="Q72" s="47"/>
      <c r="R72" s="61"/>
      <c r="S72" s="61"/>
      <c r="T72" s="47"/>
      <c r="U72" s="47"/>
      <c r="V72" s="102"/>
      <c r="W72" s="4">
        <f ca="1">Table1[[#This Row],[Units]]*COUNTIFS($H$3:$U$3,"&lt;"&amp;TODAY(),$H72:$U72,"&lt;&gt;")</f>
        <v>0</v>
      </c>
      <c r="X72" s="4">
        <f ca="1">Table1[[#This Row],[Units]]*COUNTIFS($H$3:$U$3,"&gt;="&amp;TODAY(),$H72:$U72,"&lt;&gt;")</f>
        <v>1.5</v>
      </c>
      <c r="Y72" s="2">
        <f ca="1">Table1[[#This Row],[Completed Units]]+Table1[[#This Row],[Planned or In Progress Units]]</f>
        <v>1.5</v>
      </c>
    </row>
    <row r="73" spans="1:25" x14ac:dyDescent="0.3">
      <c r="A73" s="79" t="s">
        <v>75</v>
      </c>
      <c r="B73" s="85">
        <v>0</v>
      </c>
      <c r="C73" s="85">
        <v>1</v>
      </c>
      <c r="D73" s="78" t="s">
        <v>94</v>
      </c>
      <c r="E73" s="78"/>
      <c r="F73" s="78" t="s">
        <v>94</v>
      </c>
      <c r="G73" s="78" t="s">
        <v>94</v>
      </c>
      <c r="H73" s="46"/>
      <c r="I73" s="47"/>
      <c r="J73" s="46"/>
      <c r="K73" s="47"/>
      <c r="L73" s="58"/>
      <c r="M73" s="59"/>
      <c r="N73" s="47" t="s">
        <v>109</v>
      </c>
      <c r="O73" s="47"/>
      <c r="P73" s="47"/>
      <c r="Q73" s="47"/>
      <c r="R73" s="61"/>
      <c r="S73" s="61"/>
      <c r="T73" s="47"/>
      <c r="U73" s="47"/>
      <c r="V73" s="102"/>
      <c r="W73" s="2" t="str">
        <f ca="1">IF(COUNTIFS($H$3:$U$3,"&lt;"&amp;TODAY(),$H73:$U73,"&lt;&gt;")&gt;=1,"yes","")</f>
        <v/>
      </c>
      <c r="X73" s="2" t="str">
        <f ca="1">IF(COUNTIFS($H$3:$U$3,"&gt;="&amp;TODAY(),$H73:$U73,"&lt;&gt;")&gt;=1,"yes","")</f>
        <v>yes</v>
      </c>
      <c r="Y73" s="2" t="str">
        <f ca="1">IF(OR(Table1[[#This Row],[Completed Units]]&lt;&gt;"",Table1[[#This Row],[Planned or In Progress Units]]&lt;&gt;""),"yes","")</f>
        <v>yes</v>
      </c>
    </row>
    <row r="74" spans="1:25" x14ac:dyDescent="0.3">
      <c r="A74" s="79" t="s">
        <v>76</v>
      </c>
      <c r="B74" s="85">
        <v>0</v>
      </c>
      <c r="C74" s="85">
        <v>1</v>
      </c>
      <c r="D74" s="78" t="s">
        <v>94</v>
      </c>
      <c r="E74" s="78"/>
      <c r="F74" s="78" t="s">
        <v>94</v>
      </c>
      <c r="G74" s="78" t="s">
        <v>94</v>
      </c>
      <c r="H74" s="47"/>
      <c r="I74" s="46"/>
      <c r="J74" s="53"/>
      <c r="K74" s="46"/>
      <c r="L74" s="61"/>
      <c r="M74" s="58"/>
      <c r="N74" s="47"/>
      <c r="O74" s="47" t="s">
        <v>109</v>
      </c>
      <c r="P74" s="47"/>
      <c r="Q74" s="47"/>
      <c r="R74" s="61"/>
      <c r="S74" s="61"/>
      <c r="T74" s="47"/>
      <c r="U74" s="47"/>
      <c r="V74" s="102"/>
      <c r="W74" s="2" t="str">
        <f ca="1">IF(COUNTIFS($H$3:$U$3,"&lt;"&amp;TODAY(),$H74:$U74,"&lt;&gt;")&gt;=1,"yes","")</f>
        <v/>
      </c>
      <c r="X74" s="2" t="str">
        <f ca="1">IF(COUNTIFS($H$3:$U$3,"&gt;="&amp;TODAY(),$H74:$U74,"&lt;&gt;")&gt;=1,"yes","")</f>
        <v>yes</v>
      </c>
      <c r="Y74" s="2" t="str">
        <f ca="1">IF(OR(Table1[[#This Row],[Completed Units]]&lt;&gt;"",Table1[[#This Row],[Planned or In Progress Units]]&lt;&gt;""),"yes","")</f>
        <v>yes</v>
      </c>
    </row>
    <row r="75" spans="1:25" x14ac:dyDescent="0.3">
      <c r="A75" s="79" t="s">
        <v>77</v>
      </c>
      <c r="B75" s="85">
        <v>0</v>
      </c>
      <c r="C75" s="85">
        <v>1</v>
      </c>
      <c r="D75" s="78" t="s">
        <v>94</v>
      </c>
      <c r="E75" s="78"/>
      <c r="F75" s="78" t="s">
        <v>94</v>
      </c>
      <c r="G75" s="78" t="s">
        <v>94</v>
      </c>
      <c r="H75" s="46"/>
      <c r="I75" s="47"/>
      <c r="J75" s="46"/>
      <c r="K75" s="47"/>
      <c r="L75" s="58"/>
      <c r="M75" s="59"/>
      <c r="N75" s="47"/>
      <c r="O75" s="47"/>
      <c r="P75" s="47" t="s">
        <v>109</v>
      </c>
      <c r="Q75" s="47"/>
      <c r="R75" s="61"/>
      <c r="S75" s="61"/>
      <c r="T75" s="47"/>
      <c r="U75" s="47"/>
      <c r="V75" s="102"/>
      <c r="W75" s="2" t="str">
        <f ca="1">IF(COUNTIFS($H$3:$U$3,"&lt;"&amp;TODAY(),$H75:$U75,"&lt;&gt;")&gt;=1,"yes","")</f>
        <v/>
      </c>
      <c r="X75" s="2" t="str">
        <f ca="1">IF(COUNTIFS($H$3:$U$3,"&gt;="&amp;TODAY(),$H75:$U75,"&lt;&gt;")&gt;=1,"yes","")</f>
        <v>yes</v>
      </c>
      <c r="Y75" s="2" t="str">
        <f ca="1">IF(OR(Table1[[#This Row],[Completed Units]]&lt;&gt;"",Table1[[#This Row],[Planned or In Progress Units]]&lt;&gt;""),"yes","")</f>
        <v>yes</v>
      </c>
    </row>
    <row r="76" spans="1:25" x14ac:dyDescent="0.3">
      <c r="A76" s="79" t="s">
        <v>78</v>
      </c>
      <c r="B76" s="85">
        <v>1.5</v>
      </c>
      <c r="C76" s="85">
        <v>1</v>
      </c>
      <c r="D76" s="78" t="s">
        <v>94</v>
      </c>
      <c r="E76" s="78"/>
      <c r="F76" s="78" t="s">
        <v>94</v>
      </c>
      <c r="G76" s="78" t="s">
        <v>94</v>
      </c>
      <c r="H76" s="47"/>
      <c r="I76" s="46"/>
      <c r="J76" s="53"/>
      <c r="K76" s="46"/>
      <c r="L76" s="61"/>
      <c r="M76" s="58"/>
      <c r="N76" s="52"/>
      <c r="O76" s="52"/>
      <c r="P76" s="52"/>
      <c r="Q76" s="52" t="s">
        <v>109</v>
      </c>
      <c r="R76" s="64"/>
      <c r="S76" s="64"/>
      <c r="T76" s="52"/>
      <c r="U76" s="52"/>
      <c r="V76" s="106"/>
      <c r="W76" s="4">
        <f ca="1">Table1[[#This Row],[Units]]*COUNTIFS($H$3:$U$3,"&lt;"&amp;TODAY(),$H76:$U76,"&lt;&gt;")</f>
        <v>0</v>
      </c>
      <c r="X76" s="4">
        <f ca="1">Table1[[#This Row],[Units]]*COUNTIFS($H$3:$U$3,"&gt;="&amp;TODAY(),$H76:$U76,"&lt;&gt;")</f>
        <v>1.5</v>
      </c>
      <c r="Y76" s="2">
        <f ca="1">Table1[[#This Row],[Completed Units]]+Table1[[#This Row],[Planned or In Progress Units]]</f>
        <v>1.5</v>
      </c>
    </row>
    <row r="77" spans="1:25" x14ac:dyDescent="0.3">
      <c r="A77" s="86" t="s">
        <v>142</v>
      </c>
      <c r="B77" s="86"/>
      <c r="C77" s="86"/>
      <c r="D77" s="86"/>
      <c r="E77" s="86"/>
      <c r="F77" s="86"/>
      <c r="G77" s="86"/>
      <c r="H77" s="84"/>
      <c r="I77" s="84"/>
      <c r="J77" s="84"/>
      <c r="K77" s="84"/>
      <c r="L77" s="84"/>
      <c r="M77" s="84"/>
      <c r="N77" s="84"/>
      <c r="O77" s="84"/>
      <c r="P77" s="84"/>
      <c r="Q77" s="84"/>
      <c r="R77" s="84"/>
      <c r="S77" s="84"/>
      <c r="T77" s="84"/>
      <c r="U77" s="84"/>
      <c r="V77" s="84"/>
      <c r="W77" s="86"/>
      <c r="X77" s="86"/>
      <c r="Y77" s="91"/>
    </row>
    <row r="78" spans="1:25" ht="24" x14ac:dyDescent="0.3">
      <c r="A78" s="79" t="s">
        <v>127</v>
      </c>
      <c r="B78" s="85">
        <v>3</v>
      </c>
      <c r="C78" s="85"/>
      <c r="D78" s="78"/>
      <c r="E78" s="78"/>
      <c r="F78" s="78"/>
      <c r="G78" s="112" t="s">
        <v>144</v>
      </c>
      <c r="H78" s="47"/>
      <c r="I78" s="47"/>
      <c r="J78" s="53"/>
      <c r="K78" s="47"/>
      <c r="L78" s="61"/>
      <c r="M78" s="59"/>
      <c r="N78" s="47"/>
      <c r="O78" s="47"/>
      <c r="P78" s="47" t="s">
        <v>109</v>
      </c>
      <c r="Q78" s="47"/>
      <c r="R78" s="61"/>
      <c r="S78" s="61"/>
      <c r="T78" s="47"/>
      <c r="U78" s="47"/>
      <c r="V78" s="102"/>
      <c r="W78" s="4">
        <f ca="1">Table1[[#This Row],[Units]]*COUNTIFS($H$3:$U$3,"&lt;"&amp;TODAY(),$H78:$U78,"&lt;&gt;")</f>
        <v>0</v>
      </c>
      <c r="X78" s="4">
        <f ca="1">Table1[[#This Row],[Units]]*COUNTIFS($H$3:$U$3,"&gt;="&amp;TODAY(),$H78:$U78,"&lt;&gt;")</f>
        <v>3</v>
      </c>
      <c r="Y78" s="2">
        <f ca="1">Table1[[#This Row],[Completed Units]]+Table1[[#This Row],[Planned or In Progress Units]]</f>
        <v>3</v>
      </c>
    </row>
    <row r="79" spans="1:25" ht="24" x14ac:dyDescent="0.3">
      <c r="A79" s="79" t="s">
        <v>128</v>
      </c>
      <c r="B79" s="85">
        <v>3</v>
      </c>
      <c r="C79" s="85"/>
      <c r="D79" s="78"/>
      <c r="E79" s="78"/>
      <c r="F79" s="78"/>
      <c r="G79" s="78" t="s">
        <v>144</v>
      </c>
      <c r="H79" s="47"/>
      <c r="I79" s="47"/>
      <c r="J79" s="53"/>
      <c r="K79" s="47"/>
      <c r="L79" s="61"/>
      <c r="M79" s="59"/>
      <c r="N79" s="47"/>
      <c r="O79" s="47"/>
      <c r="P79" s="47"/>
      <c r="Q79" s="47"/>
      <c r="R79" s="61"/>
      <c r="S79" s="61"/>
      <c r="T79" s="47" t="s">
        <v>109</v>
      </c>
      <c r="U79" s="47"/>
      <c r="V79" s="102"/>
      <c r="W79" s="4">
        <f ca="1">Table1[[#This Row],[Units]]*COUNTIFS($H$3:$U$3,"&lt;"&amp;TODAY(),$H79:$U79,"&lt;&gt;")</f>
        <v>0</v>
      </c>
      <c r="X79" s="4">
        <f ca="1">Table1[[#This Row],[Units]]*COUNTIFS($H$3:$U$3,"&gt;="&amp;TODAY(),$H79:$U79,"&lt;&gt;")</f>
        <v>3</v>
      </c>
      <c r="Y79" s="2">
        <f ca="1">Table1[[#This Row],[Completed Units]]+Table1[[#This Row],[Planned or In Progress Units]]</f>
        <v>3</v>
      </c>
    </row>
    <row r="80" spans="1:25" x14ac:dyDescent="0.3">
      <c r="A80" s="79" t="s">
        <v>141</v>
      </c>
      <c r="B80" s="85">
        <v>3</v>
      </c>
      <c r="C80" s="85"/>
      <c r="D80" s="85"/>
      <c r="E80" s="78"/>
      <c r="F80" s="85"/>
      <c r="G80" s="85"/>
      <c r="H80" s="2"/>
      <c r="I80" s="2"/>
      <c r="J80" s="53"/>
      <c r="K80" s="2"/>
      <c r="L80" s="98"/>
      <c r="M80" s="99"/>
      <c r="N80" s="2"/>
      <c r="O80" s="2"/>
      <c r="P80" s="2"/>
      <c r="Q80" s="2"/>
      <c r="R80" s="98"/>
      <c r="S80" s="98"/>
      <c r="T80" s="2"/>
      <c r="U80" s="2" t="s">
        <v>109</v>
      </c>
      <c r="V80" s="102"/>
      <c r="W80" s="4">
        <f ca="1">Table1[[#This Row],[Units]]*COUNTIFS($H$3:$U$3,"&lt;"&amp;TODAY(),$H80:$U80,"&lt;&gt;")</f>
        <v>0</v>
      </c>
      <c r="X80" s="4">
        <f ca="1">Table1[[#This Row],[Units]]*COUNTIFS($H$3:$U$3,"&gt;="&amp;TODAY(),$H80:$U80,"&lt;&gt;")</f>
        <v>3</v>
      </c>
      <c r="Y80" s="2">
        <f ca="1">Table1[[#This Row],[Completed Units]]+Table1[[#This Row],[Planned or In Progress Units]]</f>
        <v>3</v>
      </c>
    </row>
    <row r="81" spans="1:25" x14ac:dyDescent="0.3">
      <c r="A81" s="79" t="s">
        <v>106</v>
      </c>
      <c r="B81" s="85">
        <v>1.5</v>
      </c>
      <c r="C81" s="85"/>
      <c r="D81" s="78"/>
      <c r="E81" s="78"/>
      <c r="F81" s="78"/>
      <c r="G81" s="78" t="s">
        <v>94</v>
      </c>
      <c r="H81" s="47"/>
      <c r="I81" s="47"/>
      <c r="J81" s="53"/>
      <c r="K81" s="47"/>
      <c r="L81" s="61"/>
      <c r="M81" s="59"/>
      <c r="N81" s="47"/>
      <c r="O81" s="47"/>
      <c r="P81" s="47" t="s">
        <v>109</v>
      </c>
      <c r="Q81" s="47"/>
      <c r="R81" s="61"/>
      <c r="S81" s="61"/>
      <c r="T81" s="47"/>
      <c r="U81" s="47"/>
      <c r="V81" s="102"/>
      <c r="W81" s="4">
        <f ca="1">Table1[[#This Row],[Units]]*COUNTIFS($H$3:$U$3,"&lt;"&amp;TODAY(),$H81:$U81,"&lt;&gt;")</f>
        <v>0</v>
      </c>
      <c r="X81" s="4">
        <f ca="1">Table1[[#This Row],[Units]]*COUNTIFS($H$3:$U$3,"&gt;="&amp;TODAY(),$H81:$U81,"&lt;&gt;")</f>
        <v>1.5</v>
      </c>
      <c r="Y81" s="2">
        <f ca="1">Table1[[#This Row],[Completed Units]]+Table1[[#This Row],[Planned or In Progress Units]]</f>
        <v>1.5</v>
      </c>
    </row>
    <row r="82" spans="1:25" x14ac:dyDescent="0.3">
      <c r="A82" s="79" t="s">
        <v>79</v>
      </c>
      <c r="B82" s="85">
        <v>0</v>
      </c>
      <c r="C82" s="85" t="s">
        <v>80</v>
      </c>
      <c r="D82" s="78"/>
      <c r="E82" s="78"/>
      <c r="F82" s="78"/>
      <c r="G82" s="78"/>
      <c r="H82" s="47" t="s">
        <v>109</v>
      </c>
      <c r="I82" s="47"/>
      <c r="J82" s="53"/>
      <c r="K82" s="47"/>
      <c r="L82" s="61"/>
      <c r="M82" s="59"/>
      <c r="N82" s="47"/>
      <c r="O82" s="47"/>
      <c r="P82" s="47"/>
      <c r="Q82" s="47"/>
      <c r="R82" s="61"/>
      <c r="S82" s="61"/>
      <c r="T82" s="47"/>
      <c r="U82" s="47"/>
      <c r="V82" s="102"/>
      <c r="W82" s="2" t="str">
        <f t="shared" ref="W82:W87" ca="1" si="1">IF(COUNTIFS($H$3:$U$3,"&lt;"&amp;TODAY(),$H82:$U82,"&lt;&gt;")&gt;=1,"yes","")</f>
        <v>yes</v>
      </c>
      <c r="X82" s="2" t="str">
        <f t="shared" ref="X82:X87" ca="1" si="2">IF(COUNTIFS($H$3:$U$3,"&gt;="&amp;TODAY(),$H82:$U82,"&lt;&gt;")&gt;=1,"yes","")</f>
        <v/>
      </c>
      <c r="Y82" s="2" t="str">
        <f ca="1">IF(OR(Table1[[#This Row],[Completed Units]]&lt;&gt;"",Table1[[#This Row],[Planned or In Progress Units]]&lt;&gt;""),"yes","")</f>
        <v>yes</v>
      </c>
    </row>
    <row r="83" spans="1:25" ht="24" x14ac:dyDescent="0.3">
      <c r="A83" s="79" t="s">
        <v>86</v>
      </c>
      <c r="B83" s="85">
        <v>0</v>
      </c>
      <c r="C83" s="85" t="s">
        <v>80</v>
      </c>
      <c r="D83" s="78"/>
      <c r="E83" s="78"/>
      <c r="F83" s="78"/>
      <c r="G83" s="78"/>
      <c r="H83" s="47"/>
      <c r="I83" s="47"/>
      <c r="J83" s="53"/>
      <c r="K83" s="47"/>
      <c r="L83" s="61"/>
      <c r="M83" s="59"/>
      <c r="N83" s="47" t="s">
        <v>109</v>
      </c>
      <c r="O83" s="47"/>
      <c r="P83" s="47"/>
      <c r="Q83" s="47"/>
      <c r="R83" s="61"/>
      <c r="S83" s="61"/>
      <c r="T83" s="47"/>
      <c r="U83" s="47"/>
      <c r="V83" s="102"/>
      <c r="W83" s="2" t="str">
        <f t="shared" ca="1" si="1"/>
        <v/>
      </c>
      <c r="X83" s="2" t="str">
        <f t="shared" ca="1" si="2"/>
        <v>yes</v>
      </c>
      <c r="Y83" s="2" t="str">
        <f ca="1">IF(OR(Table1[[#This Row],[Completed Units]]&lt;&gt;"",Table1[[#This Row],[Planned or In Progress Units]]&lt;&gt;""),"yes","")</f>
        <v>yes</v>
      </c>
    </row>
    <row r="84" spans="1:25" x14ac:dyDescent="0.3">
      <c r="A84" s="79" t="s">
        <v>85</v>
      </c>
      <c r="B84" s="85">
        <v>0</v>
      </c>
      <c r="C84" s="85" t="s">
        <v>80</v>
      </c>
      <c r="D84" s="78"/>
      <c r="E84" s="78"/>
      <c r="F84" s="78"/>
      <c r="G84" s="78"/>
      <c r="H84" s="47"/>
      <c r="I84" s="47"/>
      <c r="J84" s="53"/>
      <c r="K84" s="47"/>
      <c r="L84" s="61"/>
      <c r="M84" s="59"/>
      <c r="N84" s="47"/>
      <c r="O84" s="47"/>
      <c r="P84" s="47" t="s">
        <v>109</v>
      </c>
      <c r="Q84" s="47"/>
      <c r="R84" s="61"/>
      <c r="S84" s="61"/>
      <c r="T84" s="47"/>
      <c r="U84" s="47"/>
      <c r="V84" s="102"/>
      <c r="W84" s="2" t="str">
        <f t="shared" ca="1" si="1"/>
        <v/>
      </c>
      <c r="X84" s="2" t="str">
        <f t="shared" ca="1" si="2"/>
        <v>yes</v>
      </c>
      <c r="Y84" s="2" t="str">
        <f ca="1">IF(OR(Table1[[#This Row],[Completed Units]]&lt;&gt;"",Table1[[#This Row],[Planned or In Progress Units]]&lt;&gt;""),"yes","")</f>
        <v>yes</v>
      </c>
    </row>
    <row r="85" spans="1:25" x14ac:dyDescent="0.3">
      <c r="A85" s="79" t="s">
        <v>84</v>
      </c>
      <c r="B85" s="85">
        <v>0</v>
      </c>
      <c r="C85" s="85" t="s">
        <v>80</v>
      </c>
      <c r="D85" s="78"/>
      <c r="E85" s="78"/>
      <c r="F85" s="78"/>
      <c r="G85" s="78"/>
      <c r="H85" s="47"/>
      <c r="I85" s="47"/>
      <c r="J85" s="53"/>
      <c r="K85" s="47"/>
      <c r="L85" s="61"/>
      <c r="M85" s="59"/>
      <c r="N85" s="47"/>
      <c r="O85" s="47"/>
      <c r="P85" s="47"/>
      <c r="Q85" s="47" t="s">
        <v>109</v>
      </c>
      <c r="R85" s="61"/>
      <c r="S85" s="61"/>
      <c r="T85" s="47"/>
      <c r="U85" s="47"/>
      <c r="V85" s="102"/>
      <c r="W85" s="2" t="str">
        <f t="shared" ca="1" si="1"/>
        <v/>
      </c>
      <c r="X85" s="2" t="str">
        <f t="shared" ca="1" si="2"/>
        <v>yes</v>
      </c>
      <c r="Y85" s="2" t="str">
        <f ca="1">IF(OR(Table1[[#This Row],[Completed Units]]&lt;&gt;"",Table1[[#This Row],[Planned or In Progress Units]]&lt;&gt;""),"yes","")</f>
        <v>yes</v>
      </c>
    </row>
    <row r="86" spans="1:25" x14ac:dyDescent="0.3">
      <c r="A86" s="79" t="s">
        <v>82</v>
      </c>
      <c r="B86" s="85">
        <v>0</v>
      </c>
      <c r="C86" s="85" t="s">
        <v>80</v>
      </c>
      <c r="D86" s="78"/>
      <c r="E86" s="78"/>
      <c r="F86" s="78"/>
      <c r="G86" s="78"/>
      <c r="H86" s="47"/>
      <c r="I86" s="47"/>
      <c r="J86" s="53"/>
      <c r="K86" s="47"/>
      <c r="L86" s="61"/>
      <c r="M86" s="59"/>
      <c r="N86" s="47"/>
      <c r="O86" s="47"/>
      <c r="P86" s="47" t="s">
        <v>109</v>
      </c>
      <c r="Q86" s="47"/>
      <c r="R86" s="61"/>
      <c r="S86" s="61"/>
      <c r="T86" s="47"/>
      <c r="U86" s="47"/>
      <c r="V86" s="102"/>
      <c r="W86" s="2" t="str">
        <f t="shared" ca="1" si="1"/>
        <v/>
      </c>
      <c r="X86" s="2" t="str">
        <f t="shared" ca="1" si="2"/>
        <v>yes</v>
      </c>
      <c r="Y86" s="2" t="str">
        <f ca="1">IF(OR(Table1[[#This Row],[Completed Units]]&lt;&gt;"",Table1[[#This Row],[Planned or In Progress Units]]&lt;&gt;""),"yes","")</f>
        <v>yes</v>
      </c>
    </row>
    <row r="87" spans="1:25" x14ac:dyDescent="0.3">
      <c r="A87" s="79" t="s">
        <v>83</v>
      </c>
      <c r="B87" s="88">
        <v>0</v>
      </c>
      <c r="C87" s="88" t="s">
        <v>80</v>
      </c>
      <c r="D87" s="89"/>
      <c r="E87" s="89"/>
      <c r="F87" s="89"/>
      <c r="G87" s="89"/>
      <c r="H87" s="52"/>
      <c r="I87" s="52"/>
      <c r="J87" s="53"/>
      <c r="K87" s="52"/>
      <c r="L87" s="64"/>
      <c r="M87" s="65"/>
      <c r="N87" s="52"/>
      <c r="O87" s="52"/>
      <c r="P87" s="52"/>
      <c r="Q87" s="52" t="s">
        <v>109</v>
      </c>
      <c r="R87" s="64"/>
      <c r="S87" s="64"/>
      <c r="T87" s="52"/>
      <c r="U87" s="52"/>
      <c r="V87" s="106"/>
      <c r="W87" s="2" t="str">
        <f t="shared" ca="1" si="1"/>
        <v/>
      </c>
      <c r="X87" s="2" t="str">
        <f t="shared" ca="1" si="2"/>
        <v>yes</v>
      </c>
      <c r="Y87" s="2" t="str">
        <f ca="1">IF(OR(Table1[[#This Row],[Completed Units]]&lt;&gt;"",Table1[[#This Row],[Planned or In Progress Units]]&lt;&gt;""),"yes","")</f>
        <v>yes</v>
      </c>
    </row>
  </sheetData>
  <phoneticPr fontId="11" type="noConversion"/>
  <conditionalFormatting sqref="Y5:Y87">
    <cfRule type="expression" dxfId="2" priority="1">
      <formula>OR(Y5="yes",V5="yes",Y5&gt;0)</formula>
    </cfRule>
  </conditionalFormatting>
  <pageMargins left="0.7" right="0.7" top="0.75" bottom="0.75" header="0.3" footer="0.3"/>
  <pageSetup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0" stopIfTrue="1" id="{F4752AE3-AF44-48A8-8C7E-A223D9EEFD10}">
            <xm:f>INDEX('D. Core Course Projections'!$G:$AB,   MATCH($A6,'D. Core Course Projections'!$A$1:$A$72,0),   MATCH(H$2, 'D. Core Course Projections'!$G$1:$AB$1, 0) )&lt;&gt;""</xm:f>
            <x14:dxf>
              <fill>
                <patternFill>
                  <bgColor theme="4" tint="0.79998168889431442"/>
                </patternFill>
              </fill>
            </x14:dxf>
          </x14:cfRule>
          <xm:sqref>Y13 H6:V9 H10:X10 H11:V12 H13:W13 H14:V33 H34:X34 H35:V36 H37:X37 H38:V50 H51:X51 H52:V57 H58:X58 H59:V67 H68:X68 H69:V76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0E766-1081-4E05-93EC-84242073CFFB}">
  <dimension ref="A1:AH10"/>
  <sheetViews>
    <sheetView workbookViewId="0">
      <selection activeCell="I9" sqref="I9"/>
    </sheetView>
  </sheetViews>
  <sheetFormatPr defaultColWidth="8.77734375" defaultRowHeight="14.4" x14ac:dyDescent="0.3"/>
  <cols>
    <col min="1" max="1" width="22.109375" customWidth="1"/>
    <col min="2" max="15" width="16" customWidth="1"/>
    <col min="16" max="16" width="21.88671875" customWidth="1"/>
    <col min="17" max="34" width="35.44140625" customWidth="1"/>
    <col min="35" max="82" width="44.77734375" bestFit="1" customWidth="1"/>
    <col min="83" max="83" width="10.44140625" bestFit="1" customWidth="1"/>
  </cols>
  <sheetData>
    <row r="1" spans="1:34" s="14" customFormat="1" ht="30" customHeight="1" x14ac:dyDescent="0.3">
      <c r="A1" s="14" t="s">
        <v>98</v>
      </c>
      <c r="B1" s="40" t="str">
        <f>'B. Student Course Plan'!H2</f>
        <v>Fall 2025</v>
      </c>
      <c r="C1" s="40" t="str">
        <f>'B. Student Course Plan'!I2</f>
        <v>Spring 2026</v>
      </c>
      <c r="D1" s="40" t="str">
        <f>'B. Student Course Plan'!J2</f>
        <v>Fall 2026</v>
      </c>
      <c r="E1" s="40" t="str">
        <f>'B. Student Course Plan'!K2</f>
        <v>Spring 2027</v>
      </c>
      <c r="F1" s="40" t="str">
        <f>'B. Student Course Plan'!L2</f>
        <v>Fall 2027</v>
      </c>
      <c r="G1" s="40" t="str">
        <f>'B. Student Course Plan'!M2</f>
        <v>Spring 2028</v>
      </c>
      <c r="H1" s="40" t="str">
        <f>'B. Student Course Plan'!N2</f>
        <v>Fall 2028</v>
      </c>
      <c r="I1" s="40" t="str">
        <f>'B. Student Course Plan'!O2</f>
        <v>Spring 2029</v>
      </c>
      <c r="J1" s="40" t="str">
        <f>'B. Student Course Plan'!P2</f>
        <v>Fall 2029</v>
      </c>
      <c r="K1" s="40" t="str">
        <f>'B. Student Course Plan'!Q2</f>
        <v>Spring 2030</v>
      </c>
      <c r="L1" s="40" t="str">
        <f>'B. Student Course Plan'!R2</f>
        <v>Fall 2030</v>
      </c>
      <c r="M1" s="40" t="str">
        <f>'B. Student Course Plan'!S2</f>
        <v>Spring 2031</v>
      </c>
      <c r="N1" s="40" t="str">
        <f>'B. Student Course Plan'!T2</f>
        <v>Fall 2031</v>
      </c>
      <c r="O1" s="40" t="str">
        <f>'B. Student Course Plan'!U2</f>
        <v>Spring 2032</v>
      </c>
      <c r="P1" s="40" t="s">
        <v>134</v>
      </c>
      <c r="Q1" s="40"/>
      <c r="R1" s="40"/>
      <c r="S1" s="40"/>
      <c r="T1" s="40"/>
      <c r="U1" s="40"/>
      <c r="V1" s="40"/>
      <c r="W1" s="40"/>
      <c r="X1" s="40"/>
      <c r="Y1" s="40"/>
      <c r="Z1" s="40"/>
      <c r="AA1" s="40"/>
      <c r="AB1" s="40"/>
      <c r="AC1" s="40"/>
      <c r="AD1" s="40"/>
      <c r="AE1" s="40"/>
      <c r="AF1" s="40"/>
      <c r="AG1" s="40"/>
      <c r="AH1" s="40"/>
    </row>
    <row r="2" spans="1:34" s="14" customFormat="1" ht="27.45" customHeight="1" x14ac:dyDescent="0.3">
      <c r="A2" s="14" t="s">
        <v>99</v>
      </c>
      <c r="B2" s="41">
        <f>'B. Student Course Plan'!H4</f>
        <v>13.5</v>
      </c>
      <c r="C2" s="41">
        <f>'B. Student Course Plan'!I4</f>
        <v>13.5</v>
      </c>
      <c r="D2" s="41">
        <f>'B. Student Course Plan'!J4</f>
        <v>13.5</v>
      </c>
      <c r="E2" s="41">
        <f>'B. Student Course Plan'!K4</f>
        <v>13.5</v>
      </c>
      <c r="F2" s="41">
        <f>'B. Student Course Plan'!L4</f>
        <v>1.5</v>
      </c>
      <c r="G2" s="41">
        <f>'B. Student Course Plan'!M4</f>
        <v>1.5</v>
      </c>
      <c r="H2" s="41">
        <f>'B. Student Course Plan'!N4</f>
        <v>13.5</v>
      </c>
      <c r="I2" s="41">
        <f>'B. Student Course Plan'!O4</f>
        <v>12</v>
      </c>
      <c r="J2" s="41">
        <f>'B. Student Course Plan'!P4</f>
        <v>12</v>
      </c>
      <c r="K2" s="41">
        <f>'B. Student Course Plan'!Q4</f>
        <v>12</v>
      </c>
      <c r="L2" s="41">
        <f>'B. Student Course Plan'!R4</f>
        <v>9</v>
      </c>
      <c r="M2" s="41">
        <f>'B. Student Course Plan'!S4</f>
        <v>12</v>
      </c>
      <c r="N2" s="41">
        <f>'B. Student Course Plan'!T4</f>
        <v>13.5</v>
      </c>
      <c r="O2" s="41">
        <f>'B. Student Course Plan'!U4</f>
        <v>13.5</v>
      </c>
      <c r="P2" s="40"/>
      <c r="Q2" s="40"/>
      <c r="R2" s="40"/>
      <c r="S2" s="40"/>
      <c r="T2" s="40"/>
      <c r="U2" s="40"/>
      <c r="V2" s="40"/>
      <c r="W2" s="40"/>
      <c r="X2" s="40"/>
      <c r="Y2" s="40"/>
      <c r="Z2" s="40"/>
      <c r="AA2" s="40"/>
      <c r="AB2" s="40"/>
      <c r="AC2" s="40"/>
      <c r="AD2" s="40"/>
      <c r="AE2" s="40"/>
      <c r="AF2" s="40"/>
      <c r="AG2" s="40"/>
      <c r="AH2" s="40"/>
    </row>
    <row r="3" spans="1:34" s="14" customFormat="1" ht="58.8" customHeight="1" x14ac:dyDescent="0.3">
      <c r="A3" s="14" t="s">
        <v>97</v>
      </c>
      <c r="B3" s="14" t="str" cm="1">
        <f t="array" ref="B3:B8">_xlfn._xlws.FILTER('B. Student Course Plan'!$A5:$A86,'B. Student Course Plan'!H5:H86&lt;&gt;"")</f>
        <v>MA-1101 Graduate Seminar Intro 1</v>
      </c>
      <c r="C3" s="14" t="str" cm="1">
        <f t="array" ref="C3:C7">_xlfn._xlws.FILTER('B. Student Course Plan'!$A5:$A86,'B. Student Course Plan'!I5:I86&lt;&gt;"")</f>
        <v>MA-1102 Graduate Seminar Intro 2</v>
      </c>
      <c r="D3" s="14" t="str" cm="1">
        <f t="array" ref="D3:D8">_xlfn._xlws.FILTER('B. Student Course Plan'!$A5:$A86,'B. Student Course Plan'!J5:J86&lt;&gt;"")</f>
        <v>BS-1032 Latin I</v>
      </c>
      <c r="E3" s="14" t="str" cm="1">
        <f t="array" ref="E3:E7">_xlfn._xlws.FILTER('B. Student Course Plan'!$A5:$A86,'B. Student Course Plan'!K5:K86&lt;&gt;"")</f>
        <v>BS-1033 Latin II</v>
      </c>
      <c r="F3" s="14" t="str" cm="1">
        <f t="array" ref="F3">_xlfn._xlws.FILTER('B. Student Course Plan'!$A5:$A86,'B. Student Course Plan'!L5:L86&lt;&gt;"")</f>
        <v> FE-2021 Pastoral Ministry Internship Part 1</v>
      </c>
      <c r="G3" s="14" t="str" cm="1">
        <f t="array" ref="G3">_xlfn._xlws.FILTER('B. Student Course Plan'!$A5:$A86,'B. Student Course Plan'!M5:M86&lt;&gt;"")</f>
        <v>FE-2022 Pastoral Ministry Internship Part 2</v>
      </c>
      <c r="H3" s="14" t="str" cm="1">
        <f t="array" ref="H3:H9">_xlfn._xlws.FILTER('B. Student Course Plan'!$A5:$A86,'B. Student Course Plan'!N5:N86&lt;&gt;"")</f>
        <v xml:space="preserve">NT-2526 Pauline Literature </v>
      </c>
      <c r="I3" s="14" t="str" cm="1">
        <f t="array" ref="I3:I8">_xlfn._xlws.FILTER('B. Student Course Plan'!$A5:$A86,'B. Student Course Plan'!O5:O86&lt;&gt;"")</f>
        <v xml:space="preserve">OT-2098 Pentateuch &amp; Histories </v>
      </c>
      <c r="J3" s="14" t="str" cm="1">
        <f t="array" ref="J3:J10">_xlfn._xlws.FILTER('B. Student Course Plan'!$A5:$A86,'B. Student Course Plan'!P5:P86&lt;&gt;"")</f>
        <v>MA-4101 Graduate Seminar Capstone 1</v>
      </c>
      <c r="K3" s="14" t="str" cm="1">
        <f t="array" ref="K3:K9">_xlfn._xlws.FILTER('B. Student Course Plan'!$A5:$A86,'B. Student Course Plan'!Q5:Q86&lt;&gt;"")</f>
        <v>MA-4102 Graduate Seminar Capstone 2</v>
      </c>
      <c r="L3" s="14" t="str" cm="1">
        <f t="array" ref="L3:L5">_xlfn._xlws.FILTER('B. Student Course Plan'!$A5:$A86,'B. Student Course Plan'!R5:R86&lt;&gt;"")</f>
        <v xml:space="preserve">NT-2531 Acts, Catholic Epistles, &amp; Revelation </v>
      </c>
      <c r="M3" s="14" t="str" cm="1">
        <f t="array" ref="M3:M6">_xlfn._xlws.FILTER('B. Student Course Plan'!$A5:$A86,'B. Student Course Plan'!S5:S86&lt;&gt;"")</f>
        <v>OT-2600 Wisdom Lit</v>
      </c>
      <c r="N3" s="14" t="str" cm="1">
        <f t="array" ref="N3:N8">_xlfn._xlws.FILTER('B. Student Course Plan'!$A5:$A86,'B. Student Course Plan'!T5:T86&lt;&gt;"")</f>
        <v>HS-1196 Church History I</v>
      </c>
      <c r="O3" s="14" t="str" cm="1">
        <f t="array" ref="O3:O7">_xlfn._xlws.FILTER('B. Student Course Plan'!$A5:$A86,'B. Student Course Plan'!U5:U86&lt;&gt;"")</f>
        <v>HS-2196 Church History II</v>
      </c>
      <c r="P3" s="14" t="str" cm="1">
        <f t="array" ref="P3">_xlfn._xlws.FILTER('B. Student Course Plan'!$A5:$A86,'B. Student Course Plan'!V5:V86&lt;&gt;"")</f>
        <v>Intro to Philosophy</v>
      </c>
    </row>
    <row r="4" spans="1:34" s="14" customFormat="1" ht="58.8" customHeight="1" x14ac:dyDescent="0.3">
      <c r="B4" s="14" t="str">
        <v>PH-1115 Aristotelian Logic</v>
      </c>
      <c r="C4" s="14" t="str">
        <v>PH-1065 Theory of Knowledge</v>
      </c>
      <c r="D4" s="14" t="str">
        <v>PHHS-2000 Modern Philosophy</v>
      </c>
      <c r="E4" s="14" t="str">
        <v>PHHS-2001 Contemporary Philosophy</v>
      </c>
      <c r="H4" s="14" t="str">
        <v xml:space="preserve">STPH-3095 One Creator God </v>
      </c>
      <c r="I4" s="14" t="str">
        <v xml:space="preserve">ST-2300 Trinity </v>
      </c>
      <c r="J4" s="14" t="str">
        <v>STHS-2500 Patristic Theology: Christology and the Early Church Councils</v>
      </c>
      <c r="K4" s="14" t="str">
        <v xml:space="preserve">OT-2149 Prophets </v>
      </c>
      <c r="L4" s="14" t="str">
        <v>ST-3067 Theology of Sacraments</v>
      </c>
      <c r="M4" s="14" t="str">
        <v xml:space="preserve">NTBS-2550 The Gospels </v>
      </c>
      <c r="N4" s="14" t="str">
        <v>STHS-2800 Intro to Eschatology</v>
      </c>
      <c r="O4" s="14" t="str">
        <v xml:space="preserve">ST-3128 Theological Anthropology </v>
      </c>
    </row>
    <row r="5" spans="1:34" s="14" customFormat="1" ht="58.8" customHeight="1" x14ac:dyDescent="0.3">
      <c r="B5" s="14" t="str">
        <v>PH-1056 Philosophy of Nature</v>
      </c>
      <c r="C5" s="14" t="str">
        <v>PH-2040 Philosophical Anthropology</v>
      </c>
      <c r="D5" s="14" t="str">
        <v xml:space="preserve">BS-1560 Intro to Sacred Scripture </v>
      </c>
      <c r="E5" s="14" t="str">
        <v xml:space="preserve">CE-2045 Fundamental Moral Theology </v>
      </c>
      <c r="H5" s="14" t="str">
        <v xml:space="preserve">ST-2210 Theological Virtues </v>
      </c>
      <c r="I5" s="14" t="str">
        <v>CE-2003 Roman Catholic Sexual Ethics</v>
      </c>
      <c r="J5" s="14" t="str">
        <v xml:space="preserve">CE-3050 Catholic Social Teaching </v>
      </c>
      <c r="K5" s="14" t="str">
        <v xml:space="preserve">STHS-2650 Systematic Christology </v>
      </c>
      <c r="L5" s="14" t="str">
        <v xml:space="preserve">STSP-3036 Ecclesiology: Foundations </v>
      </c>
      <c r="M5" s="14" t="str">
        <v>ST-3071 Sacraments: Eucharist &amp; Orders</v>
      </c>
      <c r="N5" s="14" t="str">
        <v>STHS-2700 Intro to Mariology</v>
      </c>
      <c r="O5" s="14" t="str">
        <v>ST-1401 Intro to Ecumenism, World Religions</v>
      </c>
    </row>
    <row r="6" spans="1:34" s="14" customFormat="1" ht="58.8" customHeight="1" x14ac:dyDescent="0.3">
      <c r="B6" s="14" t="str">
        <v>PH-1009 Philosophical Ethics</v>
      </c>
      <c r="C6" s="14" t="str">
        <v>PH-2050 Metaphysics</v>
      </c>
      <c r="D6" s="14" t="str">
        <v>STHS-1300 Intro to St. Thomas’s Writings</v>
      </c>
      <c r="E6" s="14" t="str">
        <v>PS-1016 Pastoral Counseling</v>
      </c>
      <c r="H6" s="14" t="str">
        <v xml:space="preserve">HM-1073 Foundations of Preaching </v>
      </c>
      <c r="I6" s="14" t="str">
        <v>FT-2333 Canon Law of the Sacraments</v>
      </c>
      <c r="J6" s="14" t="str">
        <v>FE-3023 Field Education Level III Part 3</v>
      </c>
      <c r="K6" s="14" t="str">
        <v>ST-2161 Introduction to Spiritual Theology</v>
      </c>
      <c r="M6" s="14" t="str">
        <v xml:space="preserve">LSRA-1500 Foundations of Catholic Liturgy </v>
      </c>
      <c r="N6" s="14" t="str">
        <v>STCE-2211 Cardinal Virtues and Virtue Ethics</v>
      </c>
      <c r="O6" s="14" t="str">
        <v xml:space="preserve">HM-2230 Liturgical Preaching </v>
      </c>
    </row>
    <row r="7" spans="1:34" s="14" customFormat="1" ht="58.8" customHeight="1" x14ac:dyDescent="0.3">
      <c r="B7" s="14" t="str">
        <v xml:space="preserve">PHHS-1050 History of Philosophy: Ancient </v>
      </c>
      <c r="C7" s="14" t="str">
        <v>PHHS-1051 History of Philosophy: Medieval</v>
      </c>
      <c r="D7" s="14" t="str">
        <v xml:space="preserve">ST-1091 Theology: Nature &amp; Method </v>
      </c>
      <c r="E7" s="14" t="str">
        <v> FE-1022 Field Education Level I, Part 2</v>
      </c>
      <c r="H7" s="14" t="str">
        <v>FT-1400 Introduction to Canon Law</v>
      </c>
      <c r="I7" s="14" t="str">
        <v>FT-2325 Canon Law of Marriage</v>
      </c>
      <c r="J7" s="14" t="str">
        <v>4000 level Elective 1 (if philosophy, probably could also count for STB elective)</v>
      </c>
      <c r="K7" s="14" t="str">
        <v xml:space="preserve">LSFT-2404 Celebration of the Sacraments </v>
      </c>
      <c r="N7" s="14" t="str">
        <v xml:space="preserve">CEFT-2000 Confessional Ministry </v>
      </c>
      <c r="O7" s="14" t="str">
        <v>Non-Christian or Interreligious elective (MATh)</v>
      </c>
    </row>
    <row r="8" spans="1:34" s="14" customFormat="1" ht="58.8" customHeight="1" x14ac:dyDescent="0.3">
      <c r="B8" s="14" t="str">
        <v>PO-1000 Portfolio Research Readiness Paper Review</v>
      </c>
      <c r="D8" s="14" t="str">
        <v>FE-1021 Field Education Level I, Part 1</v>
      </c>
      <c r="H8" s="14" t="str">
        <v>FE-3021 Field Education Level III Part 1</v>
      </c>
      <c r="I8" s="14" t="str">
        <v>FE-3022 Field Education Level III Part 2</v>
      </c>
      <c r="J8" s="14" t="str">
        <v>STB Political and/or Social Philosophy Elective</v>
      </c>
      <c r="K8" s="14" t="str">
        <v>FE-3024 Field Education Level III Part 4 </v>
      </c>
      <c r="N8" s="14" t="str">
        <v>4000 level Elective 2 (if philosophy, probably could also count for STB elective)</v>
      </c>
    </row>
    <row r="9" spans="1:34" s="14" customFormat="1" ht="27" customHeight="1" x14ac:dyDescent="0.3">
      <c r="H9" s="14" t="str">
        <v>MA-5001 MA Foreign Language Proficiency (MA Thesis Option)</v>
      </c>
      <c r="J9" s="14" t="str">
        <v>MA-5500 MA Thesis Proposal (MA Thesis Option)</v>
      </c>
      <c r="K9" s="14" t="str">
        <v>MA 5999 MA Thesis Defense (MA Thesis Option)</v>
      </c>
    </row>
    <row r="10" spans="1:34" x14ac:dyDescent="0.3">
      <c r="J10" t="str">
        <v>MA 5506 MA Capstone Exam (MA Exam Option)</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A30E5-EEA7-4032-8AE2-61D53BDB08FC}">
  <dimension ref="A1:AB73"/>
  <sheetViews>
    <sheetView workbookViewId="0">
      <pane xSplit="1" ySplit="1" topLeftCell="B2" activePane="bottomRight" state="frozen"/>
      <selection pane="topRight" activeCell="B1" sqref="B1"/>
      <selection pane="bottomLeft" activeCell="A2" sqref="A2"/>
      <selection pane="bottomRight" activeCell="G14" sqref="G14"/>
    </sheetView>
  </sheetViews>
  <sheetFormatPr defaultColWidth="8.77734375" defaultRowHeight="14.4" x14ac:dyDescent="0.3"/>
  <cols>
    <col min="1" max="1" width="57.109375" customWidth="1"/>
    <col min="2" max="2" width="5.77734375" style="1" customWidth="1"/>
    <col min="3" max="3" width="5.44140625" style="1" customWidth="1"/>
    <col min="4" max="4" width="5.33203125" style="1" customWidth="1"/>
    <col min="5" max="5" width="4.77734375" customWidth="1"/>
    <col min="6" max="6" width="5.109375" customWidth="1"/>
    <col min="7" max="16" width="7.77734375" customWidth="1"/>
  </cols>
  <sheetData>
    <row r="1" spans="1:28" ht="67.2" customHeight="1" x14ac:dyDescent="0.3">
      <c r="A1" s="33" t="s">
        <v>96</v>
      </c>
      <c r="B1" s="32" t="s">
        <v>0</v>
      </c>
      <c r="C1" s="32" t="s">
        <v>1</v>
      </c>
      <c r="D1" s="32" t="s">
        <v>4</v>
      </c>
      <c r="E1" s="32" t="s">
        <v>2</v>
      </c>
      <c r="F1" s="32" t="s">
        <v>3</v>
      </c>
      <c r="G1" s="31" t="s">
        <v>95</v>
      </c>
      <c r="H1" s="31" t="str">
        <f>_xlfn.LET(
  _xlpm.term, _xlfn.TEXTBEFORE(G1," "),
  _xlpm.yr, VALUE(_xlfn.TEXTAFTER(G1," ")),
  CHOOSE(
    _xlfn.XMATCH(_xlpm.term, {"Spring","Fall"}),
    "Fall "&amp;_xlpm.yr,
    "Spring "&amp;(_xlpm.yr+1)
  )
)</f>
        <v>Spring 2025</v>
      </c>
      <c r="I1" s="31" t="str">
        <f>_xlfn.LET(
  _xlpm.term, _xlfn.TEXTBEFORE(H1," "),
  _xlpm.yr, VALUE(_xlfn.TEXTAFTER(H1," ")),
  CHOOSE(
    _xlfn.XMATCH(_xlpm.term, {"Spring","Fall"}),
    "Fall "&amp;_xlpm.yr,
    "Spring "&amp;(_xlpm.yr+1)
  )
)</f>
        <v>Fall 2025</v>
      </c>
      <c r="J1" s="31" t="str">
        <f>_xlfn.LET(
  _xlpm.term, _xlfn.TEXTBEFORE(I1," "),
  _xlpm.yr, VALUE(_xlfn.TEXTAFTER(I1," ")),
  CHOOSE(
    _xlfn.XMATCH(_xlpm.term, {"Spring","Fall"}),
    "Fall "&amp;_xlpm.yr,
    "Spring "&amp;(_xlpm.yr+1)
  )
)</f>
        <v>Spring 2026</v>
      </c>
      <c r="K1" s="31" t="str">
        <f>_xlfn.LET(
  _xlpm.term, _xlfn.TEXTBEFORE(J1," "),
  _xlpm.yr, VALUE(_xlfn.TEXTAFTER(J1," ")),
  CHOOSE(
    _xlfn.XMATCH(_xlpm.term, {"Spring","Fall"}),
    "Fall "&amp;_xlpm.yr,
    "Spring "&amp;(_xlpm.yr+1)
  )
)</f>
        <v>Fall 2026</v>
      </c>
      <c r="L1" s="31" t="str">
        <f>_xlfn.LET(
  _xlpm.term, _xlfn.TEXTBEFORE(K1," "),
  _xlpm.yr, VALUE(_xlfn.TEXTAFTER(K1," ")),
  CHOOSE(
    _xlfn.XMATCH(_xlpm.term, {"Spring","Fall"}),
    "Fall "&amp;_xlpm.yr,
    "Spring "&amp;(_xlpm.yr+1)
  )
)</f>
        <v>Spring 2027</v>
      </c>
      <c r="M1" s="31" t="str">
        <f>_xlfn.LET(
  _xlpm.term, _xlfn.TEXTBEFORE(L1," "),
  _xlpm.yr, VALUE(_xlfn.TEXTAFTER(L1," ")),
  CHOOSE(
    _xlfn.XMATCH(_xlpm.term, {"Spring","Fall"}),
    "Fall "&amp;_xlpm.yr,
    "Spring "&amp;(_xlpm.yr+1)
  )
)</f>
        <v>Fall 2027</v>
      </c>
      <c r="N1" s="31" t="str">
        <f>_xlfn.LET(
  _xlpm.term, _xlfn.TEXTBEFORE(M1," "),
  _xlpm.yr, VALUE(_xlfn.TEXTAFTER(M1," ")),
  CHOOSE(
    _xlfn.XMATCH(_xlpm.term, {"Spring","Fall"}),
    "Fall "&amp;_xlpm.yr,
    "Spring "&amp;(_xlpm.yr+1)
  )
)</f>
        <v>Spring 2028</v>
      </c>
      <c r="O1" s="31" t="str">
        <f>_xlfn.LET(
  _xlpm.term, _xlfn.TEXTBEFORE(N1," "),
  _xlpm.yr, VALUE(_xlfn.TEXTAFTER(N1," ")),
  CHOOSE(
    _xlfn.XMATCH(_xlpm.term, {"Spring","Fall"}),
    "Fall "&amp;_xlpm.yr,
    "Spring "&amp;(_xlpm.yr+1)
  )
)</f>
        <v>Fall 2028</v>
      </c>
      <c r="P1" s="31" t="str">
        <f>_xlfn.LET(
  _xlpm.term, _xlfn.TEXTBEFORE(O1," "),
  _xlpm.yr, VALUE(_xlfn.TEXTAFTER(O1," ")),
  CHOOSE(
    _xlfn.XMATCH(_xlpm.term, {"Spring","Fall"}),
    "Fall "&amp;_xlpm.yr,
    "Spring "&amp;(_xlpm.yr+1)
  )
)</f>
        <v>Spring 2029</v>
      </c>
      <c r="Q1" s="31" t="str">
        <f>_xlfn.LET(
  _xlpm.term, _xlfn.TEXTBEFORE(P1," "),
  _xlpm.yr, VALUE(_xlfn.TEXTAFTER(P1," ")),
  CHOOSE(
    _xlfn.XMATCH(_xlpm.term, {"Spring","Fall"}),
    "Fall "&amp;_xlpm.yr,
    "Spring "&amp;(_xlpm.yr+1)
  )
)</f>
        <v>Fall 2029</v>
      </c>
      <c r="R1" s="31" t="str">
        <f>_xlfn.LET(
  _xlpm.term, _xlfn.TEXTBEFORE(Q1," "),
  _xlpm.yr, VALUE(_xlfn.TEXTAFTER(Q1," ")),
  CHOOSE(
    _xlfn.XMATCH(_xlpm.term, {"Spring","Fall"}),
    "Fall "&amp;_xlpm.yr,
    "Spring "&amp;(_xlpm.yr+1)
  )
)</f>
        <v>Spring 2030</v>
      </c>
      <c r="S1" s="31" t="str">
        <f>_xlfn.LET(
  _xlpm.term, _xlfn.TEXTBEFORE(R1," "),
  _xlpm.yr, VALUE(_xlfn.TEXTAFTER(R1," ")),
  CHOOSE(
    _xlfn.XMATCH(_xlpm.term, {"Spring","Fall"}),
    "Fall "&amp;_xlpm.yr,
    "Spring "&amp;(_xlpm.yr+1)
  )
)</f>
        <v>Fall 2030</v>
      </c>
      <c r="T1" s="31" t="str">
        <f>_xlfn.LET(
  _xlpm.term, _xlfn.TEXTBEFORE(S1," "),
  _xlpm.yr, VALUE(_xlfn.TEXTAFTER(S1," ")),
  CHOOSE(
    _xlfn.XMATCH(_xlpm.term, {"Spring","Fall"}),
    "Fall "&amp;_xlpm.yr,
    "Spring "&amp;(_xlpm.yr+1)
  )
)</f>
        <v>Spring 2031</v>
      </c>
      <c r="U1" s="31" t="str">
        <f>_xlfn.LET(
  _xlpm.term, _xlfn.TEXTBEFORE(T1," "),
  _xlpm.yr, VALUE(_xlfn.TEXTAFTER(T1," ")),
  CHOOSE(
    _xlfn.XMATCH(_xlpm.term, {"Spring","Fall"}),
    "Fall "&amp;_xlpm.yr,
    "Spring "&amp;(_xlpm.yr+1)
  )
)</f>
        <v>Fall 2031</v>
      </c>
      <c r="V1" s="31" t="str">
        <f>_xlfn.LET(
  _xlpm.term, _xlfn.TEXTBEFORE(U1," "),
  _xlpm.yr, VALUE(_xlfn.TEXTAFTER(U1," ")),
  CHOOSE(
    _xlfn.XMATCH(_xlpm.term, {"Spring","Fall"}),
    "Fall "&amp;_xlpm.yr,
    "Spring "&amp;(_xlpm.yr+1)
  )
)</f>
        <v>Spring 2032</v>
      </c>
      <c r="W1" s="31" t="str">
        <f>_xlfn.LET(
  _xlpm.term, _xlfn.TEXTBEFORE(V1," "),
  _xlpm.yr, VALUE(_xlfn.TEXTAFTER(V1," ")),
  CHOOSE(
    _xlfn.XMATCH(_xlpm.term, {"Spring","Fall"}),
    "Fall "&amp;_xlpm.yr,
    "Spring "&amp;(_xlpm.yr+1)
  )
)</f>
        <v>Fall 2032</v>
      </c>
      <c r="X1" s="31" t="str">
        <f>_xlfn.LET(
  _xlpm.term, _xlfn.TEXTBEFORE(W1," "),
  _xlpm.yr, VALUE(_xlfn.TEXTAFTER(W1," ")),
  CHOOSE(
    _xlfn.XMATCH(_xlpm.term, {"Spring","Fall"}),
    "Fall "&amp;_xlpm.yr,
    "Spring "&amp;(_xlpm.yr+1)
  )
)</f>
        <v>Spring 2033</v>
      </c>
      <c r="Y1" s="31" t="str">
        <f>_xlfn.LET(
  _xlpm.term, _xlfn.TEXTBEFORE(X1," "),
  _xlpm.yr, VALUE(_xlfn.TEXTAFTER(X1," ")),
  CHOOSE(
    _xlfn.XMATCH(_xlpm.term, {"Spring","Fall"}),
    "Fall "&amp;_xlpm.yr,
    "Spring "&amp;(_xlpm.yr+1)
  )
)</f>
        <v>Fall 2033</v>
      </c>
      <c r="Z1" s="31" t="str">
        <f>_xlfn.LET(
  _xlpm.term, _xlfn.TEXTBEFORE(Y1," "),
  _xlpm.yr, VALUE(_xlfn.TEXTAFTER(Y1," ")),
  CHOOSE(
    _xlfn.XMATCH(_xlpm.term, {"Spring","Fall"}),
    "Fall "&amp;_xlpm.yr,
    "Spring "&amp;(_xlpm.yr+1)
  )
)</f>
        <v>Spring 2034</v>
      </c>
      <c r="AA1" s="31" t="str">
        <f>_xlfn.LET(
  _xlpm.term, _xlfn.TEXTBEFORE(Z1," "),
  _xlpm.yr, VALUE(_xlfn.TEXTAFTER(Z1," ")),
  CHOOSE(
    _xlfn.XMATCH(_xlpm.term, {"Spring","Fall"}),
    "Fall "&amp;_xlpm.yr,
    "Spring "&amp;(_xlpm.yr+1)
  )
)</f>
        <v>Fall 2034</v>
      </c>
      <c r="AB1" s="31" t="str">
        <f>_xlfn.LET(
  _xlpm.term, _xlfn.TEXTBEFORE(AA1," "),
  _xlpm.yr, VALUE(_xlfn.TEXTAFTER(AA1," ")),
  CHOOSE(
    _xlfn.XMATCH(_xlpm.term, {"Spring","Fall"}),
    "Fall "&amp;_xlpm.yr,
    "Spring "&amp;(_xlpm.yr+1)
  )
)</f>
        <v>Spring 2035</v>
      </c>
    </row>
    <row r="2" spans="1:28" x14ac:dyDescent="0.3">
      <c r="A2" s="28" t="s">
        <v>65</v>
      </c>
      <c r="B2" s="27"/>
      <c r="C2" s="27"/>
      <c r="D2" s="27"/>
      <c r="E2" s="27"/>
      <c r="F2" s="27"/>
      <c r="G2" s="27"/>
      <c r="H2" s="27"/>
      <c r="I2" s="27"/>
      <c r="J2" s="27"/>
      <c r="K2" s="27"/>
      <c r="L2" s="27"/>
      <c r="M2" s="27"/>
      <c r="N2" s="27"/>
      <c r="O2" s="27"/>
      <c r="P2" s="26"/>
    </row>
    <row r="3" spans="1:28" ht="24" customHeight="1" x14ac:dyDescent="0.3">
      <c r="A3" s="25" t="s">
        <v>5</v>
      </c>
      <c r="B3" s="30" t="s">
        <v>63</v>
      </c>
      <c r="C3" s="30" t="s">
        <v>64</v>
      </c>
      <c r="D3" s="30" t="s">
        <v>24</v>
      </c>
      <c r="E3" s="29"/>
      <c r="F3" s="16" t="s">
        <v>11</v>
      </c>
      <c r="G3" s="16" t="s">
        <v>94</v>
      </c>
      <c r="H3" s="10"/>
      <c r="I3" s="16" t="s">
        <v>94</v>
      </c>
      <c r="J3" s="10"/>
      <c r="K3" s="16" t="s">
        <v>94</v>
      </c>
      <c r="L3" s="10"/>
      <c r="M3" s="16" t="s">
        <v>94</v>
      </c>
      <c r="N3" s="10"/>
      <c r="O3" s="16" t="s">
        <v>94</v>
      </c>
      <c r="P3" s="9"/>
      <c r="Q3" s="16" t="s">
        <v>94</v>
      </c>
      <c r="R3" s="9"/>
      <c r="S3" s="16" t="s">
        <v>94</v>
      </c>
      <c r="T3" s="9"/>
      <c r="U3" s="16" t="s">
        <v>94</v>
      </c>
      <c r="V3" s="9"/>
      <c r="W3" s="16" t="s">
        <v>94</v>
      </c>
      <c r="X3" s="9"/>
      <c r="Y3" s="16" t="s">
        <v>94</v>
      </c>
      <c r="Z3" s="9"/>
      <c r="AA3" s="16" t="s">
        <v>94</v>
      </c>
      <c r="AB3" s="9"/>
    </row>
    <row r="4" spans="1:28" ht="24" customHeight="1" x14ac:dyDescent="0.3">
      <c r="A4" s="17" t="s">
        <v>6</v>
      </c>
      <c r="B4" s="10">
        <v>1.5</v>
      </c>
      <c r="C4" s="10">
        <v>1</v>
      </c>
      <c r="D4" s="10" t="s">
        <v>24</v>
      </c>
      <c r="E4" s="17"/>
      <c r="F4" s="16" t="s">
        <v>11</v>
      </c>
      <c r="G4" s="10"/>
      <c r="H4" s="16" t="s">
        <v>94</v>
      </c>
      <c r="I4" s="10"/>
      <c r="J4" s="16" t="s">
        <v>94</v>
      </c>
      <c r="K4" s="10"/>
      <c r="L4" s="16" t="s">
        <v>94</v>
      </c>
      <c r="M4" s="34"/>
      <c r="N4" s="16" t="s">
        <v>94</v>
      </c>
      <c r="O4" s="16"/>
      <c r="P4" s="8" t="s">
        <v>94</v>
      </c>
      <c r="Q4" s="16"/>
      <c r="R4" s="8" t="s">
        <v>94</v>
      </c>
      <c r="S4" s="16"/>
      <c r="T4" s="8" t="s">
        <v>94</v>
      </c>
      <c r="U4" s="16"/>
      <c r="V4" s="8" t="s">
        <v>94</v>
      </c>
      <c r="W4" s="16"/>
      <c r="X4" s="8" t="s">
        <v>94</v>
      </c>
      <c r="Y4" s="16"/>
      <c r="Z4" s="8" t="s">
        <v>94</v>
      </c>
      <c r="AA4" s="16"/>
      <c r="AB4" s="8" t="s">
        <v>94</v>
      </c>
    </row>
    <row r="5" spans="1:28" ht="28.2" customHeight="1" x14ac:dyDescent="0.3">
      <c r="A5" s="17" t="s">
        <v>7</v>
      </c>
      <c r="B5" s="10">
        <v>1.5</v>
      </c>
      <c r="C5" s="10">
        <v>1</v>
      </c>
      <c r="D5" s="10"/>
      <c r="E5" s="17"/>
      <c r="F5" s="16" t="s">
        <v>11</v>
      </c>
      <c r="G5" s="16" t="s">
        <v>94</v>
      </c>
      <c r="H5" s="10"/>
      <c r="I5" s="16" t="s">
        <v>94</v>
      </c>
      <c r="J5" s="10"/>
      <c r="K5" s="16" t="s">
        <v>94</v>
      </c>
      <c r="L5" s="10"/>
      <c r="M5" s="16" t="s">
        <v>94</v>
      </c>
      <c r="N5" s="10"/>
      <c r="O5" s="16" t="s">
        <v>94</v>
      </c>
      <c r="P5" s="9"/>
      <c r="Q5" s="16" t="s">
        <v>94</v>
      </c>
      <c r="R5" s="9"/>
      <c r="S5" s="16" t="s">
        <v>94</v>
      </c>
      <c r="T5" s="9"/>
      <c r="U5" s="16" t="s">
        <v>94</v>
      </c>
      <c r="V5" s="9"/>
      <c r="W5" s="16" t="s">
        <v>94</v>
      </c>
      <c r="X5" s="9"/>
      <c r="Y5" s="16" t="s">
        <v>94</v>
      </c>
      <c r="Z5" s="9"/>
      <c r="AA5" s="16" t="s">
        <v>94</v>
      </c>
      <c r="AB5" s="9"/>
    </row>
    <row r="6" spans="1:28" ht="30" customHeight="1" x14ac:dyDescent="0.3">
      <c r="A6" s="17" t="s">
        <v>8</v>
      </c>
      <c r="B6" s="10">
        <v>1.5</v>
      </c>
      <c r="C6" s="10">
        <v>1</v>
      </c>
      <c r="D6" s="10"/>
      <c r="E6" s="17"/>
      <c r="F6" s="16" t="s">
        <v>11</v>
      </c>
      <c r="G6" s="10"/>
      <c r="H6" s="16" t="s">
        <v>94</v>
      </c>
      <c r="I6" s="10"/>
      <c r="J6" s="16" t="s">
        <v>94</v>
      </c>
      <c r="K6" s="10"/>
      <c r="L6" s="16" t="s">
        <v>94</v>
      </c>
      <c r="M6" s="34"/>
      <c r="N6" s="16" t="s">
        <v>94</v>
      </c>
      <c r="O6" s="16"/>
      <c r="P6" s="8" t="s">
        <v>94</v>
      </c>
      <c r="Q6" s="16"/>
      <c r="R6" s="8" t="s">
        <v>94</v>
      </c>
      <c r="S6" s="16"/>
      <c r="T6" s="8" t="s">
        <v>94</v>
      </c>
      <c r="U6" s="16"/>
      <c r="V6" s="8" t="s">
        <v>94</v>
      </c>
      <c r="W6" s="16"/>
      <c r="X6" s="8" t="s">
        <v>94</v>
      </c>
      <c r="Y6" s="16"/>
      <c r="Z6" s="8" t="s">
        <v>94</v>
      </c>
      <c r="AA6" s="16"/>
      <c r="AB6" s="8" t="s">
        <v>94</v>
      </c>
    </row>
    <row r="7" spans="1:28" ht="15" customHeight="1" x14ac:dyDescent="0.3">
      <c r="A7" s="28" t="s">
        <v>67</v>
      </c>
      <c r="B7" s="27"/>
      <c r="C7" s="27"/>
      <c r="D7" s="27"/>
      <c r="E7" s="27"/>
      <c r="F7" s="27"/>
      <c r="G7" s="27"/>
      <c r="H7" s="27"/>
      <c r="I7" s="27"/>
      <c r="J7" s="27"/>
      <c r="K7" s="27"/>
      <c r="L7" s="27"/>
      <c r="M7" s="27"/>
      <c r="N7" s="27"/>
      <c r="O7" s="27"/>
      <c r="P7" s="26"/>
    </row>
    <row r="8" spans="1:28" ht="15" customHeight="1" x14ac:dyDescent="0.3">
      <c r="A8" s="17" t="s">
        <v>9</v>
      </c>
      <c r="B8" s="22">
        <v>3</v>
      </c>
      <c r="C8" s="22">
        <v>1</v>
      </c>
      <c r="D8" s="22"/>
      <c r="E8" s="16" t="s">
        <v>11</v>
      </c>
      <c r="F8" s="16" t="s">
        <v>11</v>
      </c>
      <c r="G8" s="25"/>
      <c r="H8" s="25"/>
      <c r="I8" s="25"/>
      <c r="J8" s="25"/>
      <c r="K8" s="16" t="s">
        <v>94</v>
      </c>
      <c r="L8" s="10"/>
      <c r="M8" s="16" t="s">
        <v>94</v>
      </c>
      <c r="N8" s="10"/>
      <c r="O8" s="16" t="s">
        <v>94</v>
      </c>
      <c r="P8" s="9"/>
      <c r="Q8" s="16" t="s">
        <v>94</v>
      </c>
      <c r="R8" s="9"/>
      <c r="S8" s="16" t="s">
        <v>94</v>
      </c>
      <c r="T8" s="9"/>
      <c r="U8" s="16" t="s">
        <v>94</v>
      </c>
      <c r="V8" s="9"/>
      <c r="W8" s="16" t="s">
        <v>94</v>
      </c>
      <c r="X8" s="9"/>
      <c r="Y8" s="16" t="s">
        <v>94</v>
      </c>
      <c r="Z8" s="9"/>
      <c r="AA8" s="16" t="s">
        <v>94</v>
      </c>
      <c r="AB8" s="9"/>
    </row>
    <row r="9" spans="1:28" ht="15" customHeight="1" x14ac:dyDescent="0.3">
      <c r="A9" s="17" t="s">
        <v>10</v>
      </c>
      <c r="B9" s="22">
        <v>3</v>
      </c>
      <c r="C9" s="22">
        <v>1</v>
      </c>
      <c r="D9" s="22"/>
      <c r="E9" s="16" t="s">
        <v>11</v>
      </c>
      <c r="F9" s="16" t="s">
        <v>11</v>
      </c>
      <c r="G9" s="25"/>
      <c r="H9" s="25"/>
      <c r="I9" s="25"/>
      <c r="J9" s="25"/>
      <c r="K9" s="10"/>
      <c r="L9" s="16" t="s">
        <v>94</v>
      </c>
      <c r="M9" s="34"/>
      <c r="N9" s="16" t="s">
        <v>94</v>
      </c>
      <c r="O9" s="34"/>
      <c r="P9" s="8" t="s">
        <v>94</v>
      </c>
      <c r="Q9" s="34"/>
      <c r="R9" s="8" t="s">
        <v>94</v>
      </c>
      <c r="S9" s="34"/>
      <c r="T9" s="8" t="s">
        <v>94</v>
      </c>
      <c r="U9" s="34"/>
      <c r="V9" s="8" t="s">
        <v>94</v>
      </c>
      <c r="W9" s="34"/>
      <c r="X9" s="8" t="s">
        <v>94</v>
      </c>
      <c r="Y9" s="34"/>
      <c r="Z9" s="8" t="s">
        <v>94</v>
      </c>
      <c r="AA9" s="34"/>
      <c r="AB9" s="8" t="s">
        <v>94</v>
      </c>
    </row>
    <row r="10" spans="1:28" ht="15" customHeight="1" x14ac:dyDescent="0.3">
      <c r="A10" s="24" t="s">
        <v>12</v>
      </c>
      <c r="B10" s="23"/>
      <c r="C10" s="23"/>
      <c r="D10" s="23"/>
      <c r="E10" s="23"/>
      <c r="F10" s="23"/>
      <c r="G10" s="23"/>
      <c r="H10" s="23"/>
      <c r="I10" s="23"/>
      <c r="J10" s="23"/>
      <c r="K10" s="23"/>
      <c r="L10" s="23"/>
      <c r="M10" s="23"/>
      <c r="N10" s="23"/>
      <c r="O10" s="23"/>
      <c r="P10" s="35"/>
    </row>
    <row r="11" spans="1:28" ht="15" customHeight="1" x14ac:dyDescent="0.3">
      <c r="A11" s="17" t="s">
        <v>13</v>
      </c>
      <c r="B11" s="16">
        <v>3</v>
      </c>
      <c r="C11" s="22">
        <v>1</v>
      </c>
      <c r="D11" s="16" t="s">
        <v>24</v>
      </c>
      <c r="E11" s="16" t="s">
        <v>11</v>
      </c>
      <c r="F11" s="16" t="s">
        <v>11</v>
      </c>
      <c r="G11" s="16" t="s">
        <v>94</v>
      </c>
      <c r="H11" s="10"/>
      <c r="I11" s="16" t="s">
        <v>94</v>
      </c>
      <c r="J11" s="10"/>
      <c r="K11" s="16" t="s">
        <v>94</v>
      </c>
      <c r="L11" s="10"/>
      <c r="M11" s="16" t="s">
        <v>94</v>
      </c>
      <c r="N11" s="10"/>
      <c r="O11" s="16" t="s">
        <v>94</v>
      </c>
      <c r="P11" s="9"/>
      <c r="Q11" s="16" t="s">
        <v>94</v>
      </c>
      <c r="R11" s="9"/>
      <c r="S11" s="16" t="s">
        <v>94</v>
      </c>
      <c r="T11" s="9"/>
      <c r="U11" s="16" t="s">
        <v>94</v>
      </c>
      <c r="V11" s="9"/>
      <c r="W11" s="16" t="s">
        <v>94</v>
      </c>
      <c r="X11" s="9"/>
      <c r="Y11" s="16" t="s">
        <v>94</v>
      </c>
      <c r="Z11" s="9"/>
      <c r="AA11" s="16" t="s">
        <v>94</v>
      </c>
      <c r="AB11" s="9"/>
    </row>
    <row r="12" spans="1:28" ht="15" customHeight="1" x14ac:dyDescent="0.3">
      <c r="A12" s="17" t="s">
        <v>14</v>
      </c>
      <c r="B12" s="16">
        <v>3</v>
      </c>
      <c r="C12" s="22">
        <v>1</v>
      </c>
      <c r="D12" s="16" t="s">
        <v>24</v>
      </c>
      <c r="E12" s="16" t="s">
        <v>11</v>
      </c>
      <c r="F12" s="16" t="s">
        <v>11</v>
      </c>
      <c r="G12" s="16" t="s">
        <v>94</v>
      </c>
      <c r="H12" s="10"/>
      <c r="I12" s="16" t="s">
        <v>94</v>
      </c>
      <c r="J12" s="10"/>
      <c r="K12" s="16" t="s">
        <v>94</v>
      </c>
      <c r="L12" s="10"/>
      <c r="M12" s="16" t="s">
        <v>94</v>
      </c>
      <c r="N12" s="10"/>
      <c r="O12" s="16" t="s">
        <v>94</v>
      </c>
      <c r="P12" s="9"/>
      <c r="Q12" s="16" t="s">
        <v>94</v>
      </c>
      <c r="R12" s="9"/>
      <c r="S12" s="16" t="s">
        <v>94</v>
      </c>
      <c r="T12" s="9"/>
      <c r="U12" s="16" t="s">
        <v>94</v>
      </c>
      <c r="V12" s="9"/>
      <c r="W12" s="16" t="s">
        <v>94</v>
      </c>
      <c r="X12" s="9"/>
      <c r="Y12" s="16" t="s">
        <v>94</v>
      </c>
      <c r="Z12" s="9"/>
      <c r="AA12" s="16" t="s">
        <v>94</v>
      </c>
      <c r="AB12" s="9"/>
    </row>
    <row r="13" spans="1:28" ht="15" customHeight="1" x14ac:dyDescent="0.3">
      <c r="A13" s="17" t="s">
        <v>15</v>
      </c>
      <c r="B13" s="16">
        <v>3</v>
      </c>
      <c r="C13" s="22">
        <v>1</v>
      </c>
      <c r="D13" s="16"/>
      <c r="E13" s="16" t="s">
        <v>11</v>
      </c>
      <c r="F13" s="16" t="s">
        <v>11</v>
      </c>
      <c r="G13" s="16" t="s">
        <v>94</v>
      </c>
      <c r="H13" s="10"/>
      <c r="I13" s="16" t="s">
        <v>94</v>
      </c>
      <c r="J13" s="10"/>
      <c r="K13" s="16" t="s">
        <v>94</v>
      </c>
      <c r="L13" s="10"/>
      <c r="M13" s="16" t="s">
        <v>94</v>
      </c>
      <c r="N13" s="10"/>
      <c r="O13" s="16" t="s">
        <v>94</v>
      </c>
      <c r="P13" s="9"/>
      <c r="Q13" s="16" t="s">
        <v>94</v>
      </c>
      <c r="R13" s="9"/>
      <c r="S13" s="16" t="s">
        <v>94</v>
      </c>
      <c r="T13" s="9"/>
      <c r="U13" s="16" t="s">
        <v>94</v>
      </c>
      <c r="V13" s="9"/>
      <c r="W13" s="16" t="s">
        <v>94</v>
      </c>
      <c r="X13" s="9"/>
      <c r="Y13" s="16" t="s">
        <v>94</v>
      </c>
      <c r="Z13" s="9"/>
      <c r="AA13" s="16" t="s">
        <v>94</v>
      </c>
      <c r="AB13" s="9"/>
    </row>
    <row r="14" spans="1:28" ht="15" customHeight="1" x14ac:dyDescent="0.3">
      <c r="A14" s="17" t="s">
        <v>16</v>
      </c>
      <c r="B14" s="10">
        <v>3</v>
      </c>
      <c r="C14" s="22">
        <v>1</v>
      </c>
      <c r="D14" s="10"/>
      <c r="E14" s="16" t="s">
        <v>11</v>
      </c>
      <c r="F14" s="16" t="s">
        <v>11</v>
      </c>
      <c r="G14" s="10"/>
      <c r="H14" s="16" t="s">
        <v>94</v>
      </c>
      <c r="I14" s="10"/>
      <c r="J14" s="16" t="s">
        <v>94</v>
      </c>
      <c r="K14" s="10"/>
      <c r="L14" s="16" t="s">
        <v>94</v>
      </c>
      <c r="M14" s="10"/>
      <c r="N14" s="16" t="s">
        <v>94</v>
      </c>
      <c r="O14" s="10"/>
      <c r="P14" s="8" t="s">
        <v>94</v>
      </c>
      <c r="Q14" s="10"/>
      <c r="R14" s="8" t="s">
        <v>94</v>
      </c>
      <c r="S14" s="10"/>
      <c r="T14" s="8" t="s">
        <v>94</v>
      </c>
      <c r="U14" s="10"/>
      <c r="V14" s="8" t="s">
        <v>94</v>
      </c>
      <c r="W14" s="10"/>
      <c r="X14" s="8" t="s">
        <v>94</v>
      </c>
      <c r="Y14" s="10"/>
      <c r="Z14" s="8" t="s">
        <v>94</v>
      </c>
      <c r="AA14" s="10"/>
      <c r="AB14" s="8" t="s">
        <v>94</v>
      </c>
    </row>
    <row r="15" spans="1:28" ht="15" customHeight="1" x14ac:dyDescent="0.3">
      <c r="A15" s="17" t="s">
        <v>17</v>
      </c>
      <c r="B15" s="10">
        <v>3</v>
      </c>
      <c r="C15" s="22">
        <v>1</v>
      </c>
      <c r="D15" s="10"/>
      <c r="E15" s="16" t="s">
        <v>11</v>
      </c>
      <c r="F15" s="16" t="s">
        <v>11</v>
      </c>
      <c r="G15" s="10"/>
      <c r="H15" s="16" t="s">
        <v>94</v>
      </c>
      <c r="I15" s="10"/>
      <c r="J15" s="16" t="s">
        <v>94</v>
      </c>
      <c r="K15" s="10"/>
      <c r="L15" s="16" t="s">
        <v>94</v>
      </c>
      <c r="M15" s="10"/>
      <c r="N15" s="16" t="s">
        <v>94</v>
      </c>
      <c r="O15" s="10"/>
      <c r="P15" s="8" t="s">
        <v>94</v>
      </c>
      <c r="Q15" s="10"/>
      <c r="R15" s="8" t="s">
        <v>94</v>
      </c>
      <c r="S15" s="10"/>
      <c r="T15" s="8" t="s">
        <v>94</v>
      </c>
      <c r="U15" s="10"/>
      <c r="V15" s="8" t="s">
        <v>94</v>
      </c>
      <c r="W15" s="10"/>
      <c r="X15" s="8" t="s">
        <v>94</v>
      </c>
      <c r="Y15" s="10"/>
      <c r="Z15" s="8" t="s">
        <v>94</v>
      </c>
      <c r="AA15" s="10"/>
      <c r="AB15" s="8" t="s">
        <v>94</v>
      </c>
    </row>
    <row r="16" spans="1:28" ht="15" customHeight="1" x14ac:dyDescent="0.3">
      <c r="A16" s="17" t="s">
        <v>18</v>
      </c>
      <c r="B16" s="10">
        <v>3</v>
      </c>
      <c r="C16" s="22">
        <v>1</v>
      </c>
      <c r="D16" s="10"/>
      <c r="E16" s="16" t="s">
        <v>11</v>
      </c>
      <c r="F16" s="16" t="s">
        <v>11</v>
      </c>
      <c r="G16" s="10"/>
      <c r="H16" s="16" t="s">
        <v>94</v>
      </c>
      <c r="I16" s="10"/>
      <c r="J16" s="16" t="s">
        <v>94</v>
      </c>
      <c r="K16" s="10"/>
      <c r="L16" s="16" t="s">
        <v>94</v>
      </c>
      <c r="M16" s="10"/>
      <c r="N16" s="16" t="s">
        <v>94</v>
      </c>
      <c r="O16" s="10"/>
      <c r="P16" s="8" t="s">
        <v>94</v>
      </c>
      <c r="Q16" s="10"/>
      <c r="R16" s="8" t="s">
        <v>94</v>
      </c>
      <c r="S16" s="10"/>
      <c r="T16" s="8" t="s">
        <v>94</v>
      </c>
      <c r="U16" s="10"/>
      <c r="V16" s="8" t="s">
        <v>94</v>
      </c>
      <c r="W16" s="10"/>
      <c r="X16" s="8" t="s">
        <v>94</v>
      </c>
      <c r="Y16" s="10"/>
      <c r="Z16" s="8" t="s">
        <v>94</v>
      </c>
      <c r="AA16" s="10"/>
      <c r="AB16" s="8" t="s">
        <v>94</v>
      </c>
    </row>
    <row r="17" spans="1:28" ht="15" customHeight="1" x14ac:dyDescent="0.3">
      <c r="A17" s="20" t="s">
        <v>19</v>
      </c>
      <c r="B17" s="19"/>
      <c r="C17" s="19"/>
      <c r="D17" s="19"/>
      <c r="E17" s="19"/>
      <c r="F17" s="19"/>
      <c r="G17" s="19"/>
      <c r="H17" s="19"/>
      <c r="I17" s="19"/>
      <c r="J17" s="19"/>
      <c r="K17" s="19"/>
      <c r="L17" s="19"/>
      <c r="M17" s="19"/>
      <c r="N17" s="19"/>
      <c r="O17" s="19"/>
      <c r="P17" s="36"/>
    </row>
    <row r="18" spans="1:28" ht="15" customHeight="1" x14ac:dyDescent="0.3">
      <c r="A18" s="17" t="s">
        <v>20</v>
      </c>
      <c r="B18" s="16">
        <v>3</v>
      </c>
      <c r="C18" s="22">
        <v>1</v>
      </c>
      <c r="D18" s="16" t="s">
        <v>24</v>
      </c>
      <c r="E18" s="16" t="s">
        <v>11</v>
      </c>
      <c r="F18" s="16" t="s">
        <v>11</v>
      </c>
      <c r="G18" s="16" t="s">
        <v>94</v>
      </c>
      <c r="H18" s="34"/>
      <c r="I18" s="16" t="s">
        <v>94</v>
      </c>
      <c r="J18" s="34"/>
      <c r="K18" s="16" t="s">
        <v>94</v>
      </c>
      <c r="L18" s="10"/>
      <c r="M18" s="16" t="s">
        <v>94</v>
      </c>
      <c r="N18" s="10"/>
      <c r="O18" s="16" t="s">
        <v>94</v>
      </c>
      <c r="P18" s="9"/>
      <c r="Q18" s="16" t="s">
        <v>94</v>
      </c>
      <c r="R18" s="10"/>
      <c r="S18" s="16" t="s">
        <v>94</v>
      </c>
      <c r="T18" s="9"/>
      <c r="U18" s="16" t="s">
        <v>94</v>
      </c>
      <c r="V18" s="10"/>
      <c r="W18" s="16" t="s">
        <v>94</v>
      </c>
      <c r="X18" s="9"/>
      <c r="Y18" s="16" t="s">
        <v>94</v>
      </c>
      <c r="Z18" s="10"/>
      <c r="AA18" s="16" t="s">
        <v>94</v>
      </c>
      <c r="AB18" s="9"/>
    </row>
    <row r="19" spans="1:28" ht="15" customHeight="1" x14ac:dyDescent="0.3">
      <c r="A19" s="17" t="s">
        <v>21</v>
      </c>
      <c r="B19" s="10">
        <v>3</v>
      </c>
      <c r="C19" s="22">
        <v>1</v>
      </c>
      <c r="D19" s="16" t="s">
        <v>24</v>
      </c>
      <c r="E19" s="16" t="s">
        <v>11</v>
      </c>
      <c r="F19" s="16" t="s">
        <v>11</v>
      </c>
      <c r="G19" s="10"/>
      <c r="H19" s="16" t="s">
        <v>94</v>
      </c>
      <c r="I19" s="10"/>
      <c r="J19" s="16" t="s">
        <v>94</v>
      </c>
      <c r="K19" s="10"/>
      <c r="L19" s="16" t="s">
        <v>94</v>
      </c>
      <c r="M19" s="34"/>
      <c r="N19" s="16" t="s">
        <v>94</v>
      </c>
      <c r="O19" s="10"/>
      <c r="P19" s="8" t="s">
        <v>94</v>
      </c>
      <c r="Q19" s="34"/>
      <c r="R19" s="16" t="s">
        <v>94</v>
      </c>
      <c r="S19" s="10"/>
      <c r="T19" s="8" t="s">
        <v>94</v>
      </c>
      <c r="U19" s="34"/>
      <c r="V19" s="16" t="s">
        <v>94</v>
      </c>
      <c r="W19" s="10"/>
      <c r="X19" s="8" t="s">
        <v>94</v>
      </c>
      <c r="Y19" s="34"/>
      <c r="Z19" s="16" t="s">
        <v>94</v>
      </c>
      <c r="AA19" s="10"/>
      <c r="AB19" s="8" t="s">
        <v>94</v>
      </c>
    </row>
    <row r="20" spans="1:28" ht="15" customHeight="1" x14ac:dyDescent="0.3">
      <c r="A20" s="17" t="s">
        <v>22</v>
      </c>
      <c r="B20" s="16">
        <v>3</v>
      </c>
      <c r="C20" s="22">
        <v>1</v>
      </c>
      <c r="D20" s="16" t="s">
        <v>24</v>
      </c>
      <c r="E20" s="16" t="s">
        <v>11</v>
      </c>
      <c r="F20" s="16" t="s">
        <v>11</v>
      </c>
      <c r="G20" s="16" t="s">
        <v>94</v>
      </c>
      <c r="H20" s="10"/>
      <c r="I20" s="16" t="s">
        <v>94</v>
      </c>
      <c r="J20" s="10"/>
      <c r="K20" s="16" t="s">
        <v>94</v>
      </c>
      <c r="L20" s="10"/>
      <c r="M20" s="16" t="s">
        <v>94</v>
      </c>
      <c r="N20" s="10"/>
      <c r="O20" s="16" t="s">
        <v>94</v>
      </c>
      <c r="P20" s="9"/>
      <c r="Q20" s="16" t="s">
        <v>94</v>
      </c>
      <c r="R20" s="10"/>
      <c r="S20" s="16" t="s">
        <v>94</v>
      </c>
      <c r="T20" s="9"/>
      <c r="U20" s="16" t="s">
        <v>94</v>
      </c>
      <c r="V20" s="10"/>
      <c r="W20" s="16" t="s">
        <v>94</v>
      </c>
      <c r="X20" s="9"/>
      <c r="Y20" s="16" t="s">
        <v>94</v>
      </c>
      <c r="Z20" s="10"/>
      <c r="AA20" s="16" t="s">
        <v>94</v>
      </c>
      <c r="AB20" s="9"/>
    </row>
    <row r="21" spans="1:28" ht="15" customHeight="1" x14ac:dyDescent="0.3">
      <c r="A21" s="17" t="s">
        <v>23</v>
      </c>
      <c r="B21" s="10">
        <v>3</v>
      </c>
      <c r="C21" s="22">
        <v>1</v>
      </c>
      <c r="D21" s="16" t="s">
        <v>24</v>
      </c>
      <c r="E21" s="16" t="s">
        <v>11</v>
      </c>
      <c r="F21" s="16" t="s">
        <v>11</v>
      </c>
      <c r="G21" s="10"/>
      <c r="H21" s="16" t="s">
        <v>94</v>
      </c>
      <c r="I21" s="10"/>
      <c r="J21" s="16" t="s">
        <v>94</v>
      </c>
      <c r="K21" s="10"/>
      <c r="L21" s="16" t="s">
        <v>94</v>
      </c>
      <c r="M21" s="10"/>
      <c r="N21" s="16" t="s">
        <v>94</v>
      </c>
      <c r="O21" s="10"/>
      <c r="P21" s="8" t="s">
        <v>94</v>
      </c>
      <c r="Q21" s="10"/>
      <c r="R21" s="16" t="s">
        <v>94</v>
      </c>
      <c r="S21" s="10"/>
      <c r="T21" s="8" t="s">
        <v>94</v>
      </c>
      <c r="U21" s="10"/>
      <c r="V21" s="16" t="s">
        <v>94</v>
      </c>
      <c r="W21" s="10"/>
      <c r="X21" s="8" t="s">
        <v>94</v>
      </c>
      <c r="Y21" s="10"/>
      <c r="Z21" s="16" t="s">
        <v>94</v>
      </c>
      <c r="AA21" s="10"/>
      <c r="AB21" s="8" t="s">
        <v>94</v>
      </c>
    </row>
    <row r="22" spans="1:28" ht="15" customHeight="1" x14ac:dyDescent="0.3">
      <c r="A22" s="20" t="s">
        <v>68</v>
      </c>
      <c r="B22" s="19"/>
      <c r="C22" s="19"/>
      <c r="D22" s="19"/>
      <c r="E22" s="19"/>
      <c r="F22" s="19"/>
      <c r="G22" s="19"/>
      <c r="H22" s="19"/>
      <c r="I22" s="19"/>
      <c r="J22" s="19"/>
      <c r="K22" s="19"/>
      <c r="L22" s="19"/>
      <c r="M22" s="19"/>
      <c r="N22" s="19"/>
      <c r="O22" s="19"/>
      <c r="P22" s="36"/>
    </row>
    <row r="23" spans="1:28" ht="15" customHeight="1" x14ac:dyDescent="0.3">
      <c r="A23" s="17" t="s">
        <v>25</v>
      </c>
      <c r="B23" s="10">
        <v>3</v>
      </c>
      <c r="C23" s="10">
        <v>1</v>
      </c>
      <c r="D23" s="16" t="s">
        <v>11</v>
      </c>
      <c r="E23" s="16" t="s">
        <v>11</v>
      </c>
      <c r="F23" s="16" t="s">
        <v>11</v>
      </c>
      <c r="G23" s="16" t="s">
        <v>94</v>
      </c>
      <c r="H23" s="10"/>
      <c r="I23" s="16" t="s">
        <v>94</v>
      </c>
      <c r="J23" s="10"/>
      <c r="K23" s="16" t="s">
        <v>94</v>
      </c>
      <c r="L23" s="10"/>
      <c r="M23" s="16" t="s">
        <v>94</v>
      </c>
      <c r="N23" s="10"/>
      <c r="O23" s="16" t="s">
        <v>94</v>
      </c>
      <c r="P23" s="9"/>
      <c r="Q23" s="16" t="s">
        <v>94</v>
      </c>
      <c r="R23" s="10"/>
      <c r="S23" s="16" t="s">
        <v>94</v>
      </c>
      <c r="T23" s="10"/>
      <c r="U23" s="16" t="s">
        <v>94</v>
      </c>
      <c r="V23" s="9"/>
      <c r="W23" s="16" t="s">
        <v>94</v>
      </c>
      <c r="X23" s="10"/>
      <c r="Y23" s="16" t="s">
        <v>94</v>
      </c>
      <c r="Z23" s="10"/>
      <c r="AA23" s="16" t="s">
        <v>94</v>
      </c>
      <c r="AB23" s="9"/>
    </row>
    <row r="24" spans="1:28" ht="15" customHeight="1" x14ac:dyDescent="0.3">
      <c r="A24" s="17" t="s">
        <v>26</v>
      </c>
      <c r="B24" s="10">
        <v>3</v>
      </c>
      <c r="C24" s="10">
        <v>1.5</v>
      </c>
      <c r="D24" s="16" t="s">
        <v>66</v>
      </c>
      <c r="E24" s="16" t="s">
        <v>11</v>
      </c>
      <c r="F24" s="16" t="s">
        <v>11</v>
      </c>
      <c r="G24" s="10"/>
      <c r="H24" s="10"/>
      <c r="I24" s="10"/>
      <c r="J24" s="16" t="s">
        <v>94</v>
      </c>
      <c r="K24" s="10"/>
      <c r="L24" s="10"/>
      <c r="M24" s="16" t="s">
        <v>94</v>
      </c>
      <c r="N24" s="10"/>
      <c r="O24" s="10"/>
      <c r="P24" s="8" t="s">
        <v>94</v>
      </c>
      <c r="Q24" s="10"/>
      <c r="R24" s="10"/>
      <c r="S24" s="16" t="s">
        <v>94</v>
      </c>
      <c r="T24" s="10"/>
      <c r="U24" s="10"/>
      <c r="V24" s="8" t="s">
        <v>94</v>
      </c>
      <c r="W24" s="10"/>
      <c r="X24" s="10"/>
      <c r="Y24" s="16" t="s">
        <v>94</v>
      </c>
      <c r="Z24" s="10"/>
      <c r="AA24" s="10"/>
      <c r="AB24" s="8" t="s">
        <v>94</v>
      </c>
    </row>
    <row r="25" spans="1:28" ht="15" customHeight="1" x14ac:dyDescent="0.3">
      <c r="A25" s="17" t="s">
        <v>27</v>
      </c>
      <c r="B25" s="10">
        <v>3</v>
      </c>
      <c r="C25" s="10">
        <v>1.5</v>
      </c>
      <c r="D25" s="16" t="s">
        <v>66</v>
      </c>
      <c r="E25" s="16" t="s">
        <v>11</v>
      </c>
      <c r="F25" s="16" t="s">
        <v>11</v>
      </c>
      <c r="G25" s="10"/>
      <c r="H25" s="10"/>
      <c r="I25" s="16" t="s">
        <v>94</v>
      </c>
      <c r="J25" s="10"/>
      <c r="K25" s="10"/>
      <c r="L25" s="16" t="s">
        <v>94</v>
      </c>
      <c r="M25" s="10"/>
      <c r="N25" s="10"/>
      <c r="O25" s="16" t="s">
        <v>94</v>
      </c>
      <c r="P25" s="9"/>
      <c r="Q25" s="10"/>
      <c r="R25" s="16" t="s">
        <v>94</v>
      </c>
      <c r="S25" s="10"/>
      <c r="T25" s="10"/>
      <c r="U25" s="16" t="s">
        <v>94</v>
      </c>
      <c r="V25" s="9"/>
      <c r="W25" s="10"/>
      <c r="X25" s="16" t="s">
        <v>94</v>
      </c>
      <c r="Y25" s="10"/>
      <c r="Z25" s="10"/>
      <c r="AA25" s="16" t="s">
        <v>94</v>
      </c>
      <c r="AB25" s="9"/>
    </row>
    <row r="26" spans="1:28" ht="15" customHeight="1" x14ac:dyDescent="0.3">
      <c r="A26" s="17" t="s">
        <v>28</v>
      </c>
      <c r="B26" s="10">
        <v>3</v>
      </c>
      <c r="C26" s="10">
        <v>1.5</v>
      </c>
      <c r="D26" s="16" t="s">
        <v>66</v>
      </c>
      <c r="E26" s="16" t="s">
        <v>11</v>
      </c>
      <c r="F26" s="16" t="s">
        <v>11</v>
      </c>
      <c r="G26" s="34"/>
      <c r="H26" s="16" t="s">
        <v>94</v>
      </c>
      <c r="I26" s="10"/>
      <c r="J26" s="10"/>
      <c r="K26" s="16" t="s">
        <v>94</v>
      </c>
      <c r="L26" s="34"/>
      <c r="M26" s="34"/>
      <c r="N26" s="16" t="s">
        <v>94</v>
      </c>
      <c r="O26" s="10"/>
      <c r="P26" s="9"/>
      <c r="Q26" s="16" t="s">
        <v>94</v>
      </c>
      <c r="R26" s="34"/>
      <c r="S26" s="34"/>
      <c r="T26" s="16" t="s">
        <v>94</v>
      </c>
      <c r="U26" s="10"/>
      <c r="V26" s="9"/>
      <c r="W26" s="16" t="s">
        <v>94</v>
      </c>
      <c r="X26" s="34"/>
      <c r="Y26" s="34"/>
      <c r="Z26" s="16" t="s">
        <v>94</v>
      </c>
      <c r="AA26" s="10"/>
      <c r="AB26" s="9"/>
    </row>
    <row r="27" spans="1:28" ht="15" customHeight="1" x14ac:dyDescent="0.3">
      <c r="A27" s="17" t="s">
        <v>29</v>
      </c>
      <c r="B27" s="10">
        <v>3</v>
      </c>
      <c r="C27" s="10">
        <v>1.5</v>
      </c>
      <c r="D27" s="16" t="s">
        <v>66</v>
      </c>
      <c r="E27" s="16" t="s">
        <v>11</v>
      </c>
      <c r="F27" s="16" t="s">
        <v>11</v>
      </c>
      <c r="G27" s="10"/>
      <c r="H27" s="16" t="s">
        <v>94</v>
      </c>
      <c r="I27" s="10"/>
      <c r="J27" s="10"/>
      <c r="K27" s="16" t="s">
        <v>94</v>
      </c>
      <c r="L27" s="10"/>
      <c r="M27" s="10"/>
      <c r="N27" s="16" t="s">
        <v>94</v>
      </c>
      <c r="O27" s="10"/>
      <c r="P27" s="9"/>
      <c r="Q27" s="16" t="s">
        <v>94</v>
      </c>
      <c r="R27" s="10"/>
      <c r="S27" s="10"/>
      <c r="T27" s="16" t="s">
        <v>94</v>
      </c>
      <c r="U27" s="10"/>
      <c r="V27" s="9"/>
      <c r="W27" s="16" t="s">
        <v>94</v>
      </c>
      <c r="X27" s="10"/>
      <c r="Y27" s="10"/>
      <c r="Z27" s="16" t="s">
        <v>94</v>
      </c>
      <c r="AA27" s="10"/>
      <c r="AB27" s="9"/>
    </row>
    <row r="28" spans="1:28" ht="15" customHeight="1" x14ac:dyDescent="0.3">
      <c r="A28" s="17" t="s">
        <v>30</v>
      </c>
      <c r="B28" s="10">
        <v>3</v>
      </c>
      <c r="C28" s="10">
        <v>1.5</v>
      </c>
      <c r="D28" s="16" t="s">
        <v>66</v>
      </c>
      <c r="E28" s="16" t="s">
        <v>11</v>
      </c>
      <c r="F28" s="16" t="s">
        <v>11</v>
      </c>
      <c r="G28" s="10"/>
      <c r="H28" s="16" t="s">
        <v>94</v>
      </c>
      <c r="I28" s="10"/>
      <c r="J28" s="10"/>
      <c r="K28" s="10"/>
      <c r="L28" s="16" t="s">
        <v>94</v>
      </c>
      <c r="M28" s="10"/>
      <c r="N28" s="10"/>
      <c r="O28" s="16" t="s">
        <v>94</v>
      </c>
      <c r="P28" s="8"/>
      <c r="Q28" s="10"/>
      <c r="R28" s="16" t="s">
        <v>94</v>
      </c>
      <c r="S28" s="10"/>
      <c r="T28" s="10"/>
      <c r="U28" s="16" t="s">
        <v>94</v>
      </c>
      <c r="V28" s="8"/>
      <c r="W28" s="10"/>
      <c r="X28" s="16" t="s">
        <v>94</v>
      </c>
      <c r="Y28" s="10"/>
      <c r="Z28" s="10"/>
      <c r="AA28" s="16" t="s">
        <v>94</v>
      </c>
      <c r="AB28" s="8"/>
    </row>
    <row r="29" spans="1:28" ht="15" customHeight="1" x14ac:dyDescent="0.3">
      <c r="A29" s="17" t="s">
        <v>31</v>
      </c>
      <c r="B29" s="10">
        <v>3</v>
      </c>
      <c r="C29" s="10">
        <v>1.5</v>
      </c>
      <c r="D29" s="16" t="s">
        <v>66</v>
      </c>
      <c r="E29" s="16" t="s">
        <v>11</v>
      </c>
      <c r="F29" s="16" t="s">
        <v>11</v>
      </c>
      <c r="G29" s="10"/>
      <c r="H29" s="10"/>
      <c r="I29" s="10"/>
      <c r="J29" s="16" t="s">
        <v>94</v>
      </c>
      <c r="K29" s="10"/>
      <c r="L29" s="10"/>
      <c r="M29" s="16" t="s">
        <v>94</v>
      </c>
      <c r="N29" s="10"/>
      <c r="O29" s="10"/>
      <c r="P29" s="8" t="s">
        <v>94</v>
      </c>
      <c r="Q29" s="10"/>
      <c r="R29" s="10"/>
      <c r="S29" s="16" t="s">
        <v>94</v>
      </c>
      <c r="T29" s="10"/>
      <c r="U29" s="10"/>
      <c r="V29" s="8" t="s">
        <v>94</v>
      </c>
      <c r="W29" s="10"/>
      <c r="X29" s="10"/>
      <c r="Y29" s="16" t="s">
        <v>94</v>
      </c>
      <c r="Z29" s="10"/>
      <c r="AA29" s="10"/>
      <c r="AB29" s="8" t="s">
        <v>94</v>
      </c>
    </row>
    <row r="30" spans="1:28" ht="15" customHeight="1" x14ac:dyDescent="0.3">
      <c r="A30" s="20" t="s">
        <v>41</v>
      </c>
      <c r="B30" s="19"/>
      <c r="C30" s="19"/>
      <c r="D30" s="19"/>
      <c r="E30" s="19"/>
      <c r="F30" s="19"/>
      <c r="G30" s="19"/>
      <c r="H30" s="19"/>
      <c r="I30" s="19"/>
      <c r="J30" s="19"/>
      <c r="K30" s="19"/>
      <c r="L30" s="19"/>
      <c r="M30" s="19"/>
      <c r="N30" s="19"/>
      <c r="O30" s="19"/>
      <c r="P30" s="36"/>
    </row>
    <row r="31" spans="1:28" ht="15" customHeight="1" x14ac:dyDescent="0.3">
      <c r="A31" s="17" t="s">
        <v>42</v>
      </c>
      <c r="B31" s="10">
        <v>3</v>
      </c>
      <c r="C31" s="10">
        <v>1</v>
      </c>
      <c r="D31" s="16" t="s">
        <v>11</v>
      </c>
      <c r="E31" s="16" t="s">
        <v>11</v>
      </c>
      <c r="F31" s="16" t="s">
        <v>11</v>
      </c>
      <c r="G31" s="16" t="s">
        <v>94</v>
      </c>
      <c r="H31" s="21"/>
      <c r="I31" s="16" t="s">
        <v>94</v>
      </c>
      <c r="J31" s="21"/>
      <c r="K31" s="16" t="s">
        <v>94</v>
      </c>
      <c r="L31" s="21"/>
      <c r="M31" s="16" t="s">
        <v>94</v>
      </c>
      <c r="N31" s="21"/>
      <c r="O31" s="16" t="s">
        <v>94</v>
      </c>
      <c r="P31" s="37"/>
      <c r="Q31" s="16" t="s">
        <v>94</v>
      </c>
      <c r="R31" s="21"/>
      <c r="S31" s="16" t="s">
        <v>94</v>
      </c>
      <c r="T31" s="37"/>
      <c r="U31" s="16" t="s">
        <v>94</v>
      </c>
      <c r="V31" s="21"/>
      <c r="W31" s="16" t="s">
        <v>94</v>
      </c>
      <c r="X31" s="37"/>
      <c r="Y31" s="16" t="s">
        <v>94</v>
      </c>
      <c r="Z31" s="21"/>
      <c r="AA31" s="16" t="s">
        <v>94</v>
      </c>
      <c r="AB31" s="37"/>
    </row>
    <row r="32" spans="1:28" ht="15" customHeight="1" x14ac:dyDescent="0.3">
      <c r="A32" s="17" t="s">
        <v>43</v>
      </c>
      <c r="B32" s="10">
        <v>3</v>
      </c>
      <c r="C32" s="10">
        <v>1</v>
      </c>
      <c r="D32" s="16" t="s">
        <v>11</v>
      </c>
      <c r="E32" s="16" t="s">
        <v>11</v>
      </c>
      <c r="F32" s="16" t="s">
        <v>11</v>
      </c>
      <c r="G32" s="10"/>
      <c r="H32" s="16" t="s">
        <v>94</v>
      </c>
      <c r="I32" s="10"/>
      <c r="J32" s="16" t="s">
        <v>94</v>
      </c>
      <c r="K32" s="10"/>
      <c r="L32" s="16" t="s">
        <v>94</v>
      </c>
      <c r="M32" s="10"/>
      <c r="N32" s="16" t="s">
        <v>94</v>
      </c>
      <c r="O32" s="16"/>
      <c r="P32" s="8" t="s">
        <v>94</v>
      </c>
      <c r="Q32" s="10"/>
      <c r="R32" s="16" t="s">
        <v>94</v>
      </c>
      <c r="S32" s="16"/>
      <c r="T32" s="8" t="s">
        <v>94</v>
      </c>
      <c r="U32" s="10"/>
      <c r="V32" s="16" t="s">
        <v>94</v>
      </c>
      <c r="W32" s="16"/>
      <c r="X32" s="8" t="s">
        <v>94</v>
      </c>
      <c r="Y32" s="10"/>
      <c r="Z32" s="16" t="s">
        <v>94</v>
      </c>
      <c r="AA32" s="16"/>
      <c r="AB32" s="8" t="s">
        <v>94</v>
      </c>
    </row>
    <row r="33" spans="1:28" ht="15" customHeight="1" x14ac:dyDescent="0.3">
      <c r="A33" s="20" t="s">
        <v>44</v>
      </c>
      <c r="B33" s="19"/>
      <c r="C33" s="19"/>
      <c r="D33" s="19"/>
      <c r="E33" s="19"/>
      <c r="F33" s="19"/>
      <c r="G33" s="19"/>
      <c r="H33" s="19"/>
      <c r="I33" s="19"/>
      <c r="J33" s="19"/>
      <c r="K33" s="19"/>
      <c r="L33" s="19"/>
      <c r="M33" s="19"/>
      <c r="N33" s="19"/>
      <c r="O33" s="19"/>
      <c r="P33" s="36"/>
    </row>
    <row r="34" spans="1:28" ht="15" customHeight="1" x14ac:dyDescent="0.3">
      <c r="A34" s="17" t="s">
        <v>45</v>
      </c>
      <c r="B34" s="10">
        <v>1.5</v>
      </c>
      <c r="C34" s="10">
        <v>1</v>
      </c>
      <c r="D34" s="10"/>
      <c r="E34" s="21"/>
      <c r="F34" s="16" t="s">
        <v>11</v>
      </c>
      <c r="G34" s="16" t="s">
        <v>94</v>
      </c>
      <c r="H34" s="21"/>
      <c r="I34" s="16" t="s">
        <v>94</v>
      </c>
      <c r="J34" s="21"/>
      <c r="K34" s="16" t="s">
        <v>94</v>
      </c>
      <c r="L34" s="21"/>
      <c r="M34" s="16" t="s">
        <v>94</v>
      </c>
      <c r="N34" s="21"/>
      <c r="O34" s="16" t="s">
        <v>94</v>
      </c>
      <c r="P34" s="37"/>
      <c r="Q34" s="16" t="s">
        <v>94</v>
      </c>
      <c r="R34" s="21"/>
      <c r="S34" s="16" t="s">
        <v>94</v>
      </c>
      <c r="T34" s="37"/>
      <c r="U34" s="16" t="s">
        <v>94</v>
      </c>
      <c r="V34" s="21"/>
      <c r="W34" s="16" t="s">
        <v>94</v>
      </c>
      <c r="X34" s="37"/>
      <c r="Y34" s="16" t="s">
        <v>94</v>
      </c>
      <c r="Z34" s="21"/>
      <c r="AA34" s="16" t="s">
        <v>94</v>
      </c>
      <c r="AB34" s="37"/>
    </row>
    <row r="35" spans="1:28" ht="15" customHeight="1" x14ac:dyDescent="0.3">
      <c r="A35" s="17" t="s">
        <v>46</v>
      </c>
      <c r="B35" s="16">
        <v>3</v>
      </c>
      <c r="C35" s="16">
        <v>1</v>
      </c>
      <c r="D35" s="16" t="s">
        <v>11</v>
      </c>
      <c r="E35" s="16" t="s">
        <v>11</v>
      </c>
      <c r="F35" s="16" t="s">
        <v>11</v>
      </c>
      <c r="G35" s="16" t="s">
        <v>94</v>
      </c>
      <c r="H35" s="10"/>
      <c r="I35" s="16" t="s">
        <v>94</v>
      </c>
      <c r="J35" s="10"/>
      <c r="K35" s="16" t="s">
        <v>94</v>
      </c>
      <c r="L35" s="10"/>
      <c r="M35" s="16" t="s">
        <v>94</v>
      </c>
      <c r="N35" s="10"/>
      <c r="O35" s="16" t="s">
        <v>94</v>
      </c>
      <c r="P35" s="9"/>
      <c r="Q35" s="16" t="s">
        <v>94</v>
      </c>
      <c r="R35" s="10"/>
      <c r="S35" s="16" t="s">
        <v>94</v>
      </c>
      <c r="T35" s="9"/>
      <c r="U35" s="16" t="s">
        <v>94</v>
      </c>
      <c r="V35" s="10"/>
      <c r="W35" s="16" t="s">
        <v>94</v>
      </c>
      <c r="X35" s="9"/>
      <c r="Y35" s="16" t="s">
        <v>94</v>
      </c>
      <c r="Z35" s="10"/>
      <c r="AA35" s="16" t="s">
        <v>94</v>
      </c>
      <c r="AB35" s="9"/>
    </row>
    <row r="36" spans="1:28" ht="15" customHeight="1" x14ac:dyDescent="0.3">
      <c r="A36" s="17" t="s">
        <v>47</v>
      </c>
      <c r="B36" s="16">
        <v>3</v>
      </c>
      <c r="C36" s="16">
        <v>1</v>
      </c>
      <c r="D36" s="16"/>
      <c r="E36" s="16" t="s">
        <v>11</v>
      </c>
      <c r="F36" s="16" t="s">
        <v>11</v>
      </c>
      <c r="G36" s="16" t="s">
        <v>94</v>
      </c>
      <c r="H36" s="10"/>
      <c r="I36" s="16" t="s">
        <v>94</v>
      </c>
      <c r="J36" s="10"/>
      <c r="K36" s="16" t="s">
        <v>94</v>
      </c>
      <c r="L36" s="10"/>
      <c r="M36" s="16" t="s">
        <v>94</v>
      </c>
      <c r="N36" s="10"/>
      <c r="O36" s="16" t="s">
        <v>94</v>
      </c>
      <c r="P36" s="9"/>
      <c r="Q36" s="16" t="s">
        <v>94</v>
      </c>
      <c r="R36" s="10"/>
      <c r="S36" s="16" t="s">
        <v>94</v>
      </c>
      <c r="T36" s="9"/>
      <c r="U36" s="16" t="s">
        <v>94</v>
      </c>
      <c r="V36" s="10"/>
      <c r="W36" s="16" t="s">
        <v>94</v>
      </c>
      <c r="X36" s="9"/>
      <c r="Y36" s="16" t="s">
        <v>94</v>
      </c>
      <c r="Z36" s="10"/>
      <c r="AA36" s="16" t="s">
        <v>94</v>
      </c>
      <c r="AB36" s="9"/>
    </row>
    <row r="37" spans="1:28" ht="15" customHeight="1" x14ac:dyDescent="0.3">
      <c r="A37" s="17" t="s">
        <v>48</v>
      </c>
      <c r="B37" s="10">
        <v>3</v>
      </c>
      <c r="C37" s="10">
        <v>2</v>
      </c>
      <c r="D37" s="16" t="s">
        <v>11</v>
      </c>
      <c r="E37" s="16" t="s">
        <v>11</v>
      </c>
      <c r="F37" s="16" t="s">
        <v>11</v>
      </c>
      <c r="G37" s="10"/>
      <c r="H37" s="16" t="s">
        <v>94</v>
      </c>
      <c r="I37" s="10"/>
      <c r="J37" s="10"/>
      <c r="K37" s="10"/>
      <c r="L37" s="16" t="s">
        <v>94</v>
      </c>
      <c r="M37" s="10"/>
      <c r="N37" s="10"/>
      <c r="O37" s="10"/>
      <c r="P37" s="8" t="s">
        <v>94</v>
      </c>
      <c r="Q37" s="10"/>
      <c r="R37" s="10"/>
      <c r="S37" s="10"/>
      <c r="T37" s="8" t="s">
        <v>94</v>
      </c>
      <c r="U37" s="10"/>
      <c r="V37" s="10"/>
      <c r="W37" s="10"/>
      <c r="X37" s="8" t="s">
        <v>94</v>
      </c>
      <c r="Y37" s="10"/>
      <c r="Z37" s="10"/>
      <c r="AA37" s="10"/>
      <c r="AB37" s="8" t="s">
        <v>94</v>
      </c>
    </row>
    <row r="38" spans="1:28" ht="15" customHeight="1" x14ac:dyDescent="0.3">
      <c r="A38" s="17" t="s">
        <v>145</v>
      </c>
      <c r="B38" s="16">
        <v>3</v>
      </c>
      <c r="C38" s="16">
        <v>2</v>
      </c>
      <c r="D38" s="16"/>
      <c r="E38" s="16" t="s">
        <v>11</v>
      </c>
      <c r="F38" s="16" t="s">
        <v>11</v>
      </c>
      <c r="G38" s="10"/>
      <c r="H38" s="16"/>
      <c r="I38" s="16" t="s">
        <v>94</v>
      </c>
      <c r="J38" s="16"/>
      <c r="K38" s="10"/>
      <c r="L38" s="16"/>
      <c r="M38" s="16" t="s">
        <v>94</v>
      </c>
      <c r="N38" s="16"/>
      <c r="O38" s="16"/>
      <c r="P38" s="8"/>
      <c r="Q38" s="16" t="s">
        <v>94</v>
      </c>
      <c r="R38" s="16"/>
      <c r="S38" s="16"/>
      <c r="T38" s="8"/>
      <c r="U38" s="16" t="s">
        <v>94</v>
      </c>
      <c r="V38" s="16"/>
      <c r="W38" s="16"/>
      <c r="X38" s="8"/>
      <c r="Y38" s="16" t="s">
        <v>94</v>
      </c>
      <c r="Z38" s="16"/>
      <c r="AA38" s="16"/>
      <c r="AB38" s="8"/>
    </row>
    <row r="39" spans="1:28" ht="15" customHeight="1" x14ac:dyDescent="0.3">
      <c r="A39" s="17" t="s">
        <v>49</v>
      </c>
      <c r="B39" s="10">
        <v>3</v>
      </c>
      <c r="C39" s="16">
        <v>2</v>
      </c>
      <c r="D39" s="16" t="s">
        <v>11</v>
      </c>
      <c r="E39" s="16" t="s">
        <v>11</v>
      </c>
      <c r="F39" s="16" t="s">
        <v>11</v>
      </c>
      <c r="G39" s="10"/>
      <c r="H39" s="16"/>
      <c r="I39" s="10"/>
      <c r="J39" s="16" t="s">
        <v>94</v>
      </c>
      <c r="K39" s="10"/>
      <c r="L39" s="16"/>
      <c r="M39" s="10"/>
      <c r="N39" s="16" t="s">
        <v>94</v>
      </c>
      <c r="O39" s="16"/>
      <c r="P39" s="8"/>
      <c r="Q39" s="10"/>
      <c r="R39" s="16" t="s">
        <v>94</v>
      </c>
      <c r="S39" s="16"/>
      <c r="T39" s="8"/>
      <c r="U39" s="10"/>
      <c r="V39" s="16" t="s">
        <v>94</v>
      </c>
      <c r="W39" s="16"/>
      <c r="X39" s="8"/>
      <c r="Y39" s="10"/>
      <c r="Z39" s="16" t="s">
        <v>94</v>
      </c>
      <c r="AA39" s="16"/>
      <c r="AB39" s="8"/>
    </row>
    <row r="40" spans="1:28" ht="15" customHeight="1" x14ac:dyDescent="0.3">
      <c r="A40" s="17" t="s">
        <v>50</v>
      </c>
      <c r="B40" s="10">
        <v>1.5</v>
      </c>
      <c r="C40" s="10">
        <v>2</v>
      </c>
      <c r="D40" s="10"/>
      <c r="E40" s="10"/>
      <c r="F40" s="16" t="s">
        <v>11</v>
      </c>
      <c r="G40" s="10"/>
      <c r="H40" s="10"/>
      <c r="I40" s="16" t="s">
        <v>94</v>
      </c>
      <c r="J40" s="10"/>
      <c r="K40" s="10"/>
      <c r="L40" s="10"/>
      <c r="M40" s="16" t="s">
        <v>94</v>
      </c>
      <c r="N40" s="10"/>
      <c r="O40" s="10"/>
      <c r="P40" s="9"/>
      <c r="Q40" s="16" t="s">
        <v>94</v>
      </c>
      <c r="R40" s="10"/>
      <c r="S40" s="10"/>
      <c r="T40" s="9"/>
      <c r="U40" s="16" t="s">
        <v>94</v>
      </c>
      <c r="V40" s="10"/>
      <c r="W40" s="10"/>
      <c r="X40" s="9"/>
      <c r="Y40" s="16" t="s">
        <v>94</v>
      </c>
      <c r="Z40" s="10"/>
      <c r="AA40" s="10"/>
      <c r="AB40" s="9"/>
    </row>
    <row r="41" spans="1:28" ht="15" customHeight="1" x14ac:dyDescent="0.3">
      <c r="A41" s="17" t="s">
        <v>51</v>
      </c>
      <c r="B41" s="10">
        <v>1.5</v>
      </c>
      <c r="C41" s="10">
        <v>2</v>
      </c>
      <c r="D41" s="10"/>
      <c r="E41" s="10"/>
      <c r="F41" s="16" t="s">
        <v>11</v>
      </c>
      <c r="G41" s="10"/>
      <c r="H41" s="10"/>
      <c r="I41" s="16" t="s">
        <v>94</v>
      </c>
      <c r="J41" s="10"/>
      <c r="K41" s="10"/>
      <c r="L41" s="10"/>
      <c r="M41" s="16" t="s">
        <v>94</v>
      </c>
      <c r="N41" s="10"/>
      <c r="O41" s="10"/>
      <c r="P41" s="9"/>
      <c r="Q41" s="16" t="s">
        <v>94</v>
      </c>
      <c r="R41" s="10"/>
      <c r="S41" s="10"/>
      <c r="T41" s="9"/>
      <c r="U41" s="16" t="s">
        <v>94</v>
      </c>
      <c r="V41" s="10"/>
      <c r="W41" s="10"/>
      <c r="X41" s="9"/>
      <c r="Y41" s="16" t="s">
        <v>94</v>
      </c>
      <c r="Z41" s="10"/>
      <c r="AA41" s="10"/>
      <c r="AB41" s="9"/>
    </row>
    <row r="42" spans="1:28" ht="15" customHeight="1" x14ac:dyDescent="0.3">
      <c r="A42" s="17" t="s">
        <v>52</v>
      </c>
      <c r="B42" s="10">
        <v>3</v>
      </c>
      <c r="C42" s="10">
        <v>2</v>
      </c>
      <c r="D42" s="16" t="s">
        <v>11</v>
      </c>
      <c r="E42" s="16" t="s">
        <v>11</v>
      </c>
      <c r="F42" s="16" t="s">
        <v>11</v>
      </c>
      <c r="G42" s="10"/>
      <c r="H42" s="10"/>
      <c r="I42" s="10"/>
      <c r="J42" s="16" t="s">
        <v>94</v>
      </c>
      <c r="K42" s="10"/>
      <c r="L42" s="10"/>
      <c r="M42" s="10"/>
      <c r="N42" s="16" t="s">
        <v>94</v>
      </c>
      <c r="O42" s="10"/>
      <c r="P42" s="9"/>
      <c r="Q42" s="10"/>
      <c r="R42" s="16" t="s">
        <v>94</v>
      </c>
      <c r="S42" s="10"/>
      <c r="T42" s="9"/>
      <c r="U42" s="10"/>
      <c r="V42" s="16" t="s">
        <v>94</v>
      </c>
      <c r="W42" s="10"/>
      <c r="X42" s="9"/>
      <c r="Y42" s="10"/>
      <c r="Z42" s="16" t="s">
        <v>94</v>
      </c>
      <c r="AA42" s="10"/>
      <c r="AB42" s="9"/>
    </row>
    <row r="43" spans="1:28" ht="15" customHeight="1" x14ac:dyDescent="0.3">
      <c r="A43" s="17" t="s">
        <v>53</v>
      </c>
      <c r="B43" s="16">
        <v>3</v>
      </c>
      <c r="C43" s="16">
        <v>1</v>
      </c>
      <c r="D43" s="16" t="s">
        <v>11</v>
      </c>
      <c r="E43" s="16" t="s">
        <v>11</v>
      </c>
      <c r="F43" s="16" t="s">
        <v>11</v>
      </c>
      <c r="G43" s="16" t="s">
        <v>94</v>
      </c>
      <c r="H43" s="10"/>
      <c r="I43" s="16" t="s">
        <v>94</v>
      </c>
      <c r="J43" s="10"/>
      <c r="K43" s="16" t="s">
        <v>94</v>
      </c>
      <c r="L43" s="10"/>
      <c r="M43" s="16" t="s">
        <v>94</v>
      </c>
      <c r="N43" s="10"/>
      <c r="O43" s="16" t="s">
        <v>94</v>
      </c>
      <c r="P43" s="9"/>
      <c r="Q43" s="16" t="s">
        <v>94</v>
      </c>
      <c r="R43" s="10"/>
      <c r="S43" s="16" t="s">
        <v>94</v>
      </c>
      <c r="T43" s="9"/>
      <c r="U43" s="16" t="s">
        <v>94</v>
      </c>
      <c r="V43" s="10"/>
      <c r="W43" s="16" t="s">
        <v>94</v>
      </c>
      <c r="X43" s="9"/>
      <c r="Y43" s="16" t="s">
        <v>94</v>
      </c>
      <c r="Z43" s="10"/>
      <c r="AA43" s="16" t="s">
        <v>94</v>
      </c>
      <c r="AB43" s="9"/>
    </row>
    <row r="44" spans="1:28" ht="15" customHeight="1" x14ac:dyDescent="0.3">
      <c r="A44" s="17" t="s">
        <v>54</v>
      </c>
      <c r="B44" s="10">
        <v>3</v>
      </c>
      <c r="C44" s="10">
        <v>2</v>
      </c>
      <c r="D44" s="10"/>
      <c r="E44" s="16" t="s">
        <v>11</v>
      </c>
      <c r="F44" s="16" t="s">
        <v>11</v>
      </c>
      <c r="G44" s="10"/>
      <c r="H44" s="16" t="s">
        <v>94</v>
      </c>
      <c r="I44" s="10"/>
      <c r="J44" s="10"/>
      <c r="K44" s="10"/>
      <c r="L44" s="16" t="s">
        <v>94</v>
      </c>
      <c r="M44" s="10"/>
      <c r="N44" s="10"/>
      <c r="O44" s="10"/>
      <c r="P44" s="8" t="s">
        <v>94</v>
      </c>
      <c r="Q44" s="10"/>
      <c r="R44" s="10"/>
      <c r="S44" s="10"/>
      <c r="T44" s="8" t="s">
        <v>94</v>
      </c>
      <c r="U44" s="10"/>
      <c r="V44" s="10"/>
      <c r="W44" s="10"/>
      <c r="X44" s="8" t="s">
        <v>94</v>
      </c>
      <c r="Y44" s="10"/>
      <c r="Z44" s="10"/>
      <c r="AA44" s="10"/>
      <c r="AB44" s="8" t="s">
        <v>94</v>
      </c>
    </row>
    <row r="45" spans="1:28" ht="15" customHeight="1" x14ac:dyDescent="0.3">
      <c r="A45" s="17" t="s">
        <v>55</v>
      </c>
      <c r="B45" s="16">
        <v>3</v>
      </c>
      <c r="C45" s="16">
        <v>2</v>
      </c>
      <c r="D45" s="16" t="s">
        <v>11</v>
      </c>
      <c r="E45" s="16" t="s">
        <v>11</v>
      </c>
      <c r="F45" s="16" t="s">
        <v>11</v>
      </c>
      <c r="G45" s="16" t="s">
        <v>94</v>
      </c>
      <c r="H45" s="10"/>
      <c r="I45" s="10"/>
      <c r="J45" s="10"/>
      <c r="K45" s="16" t="s">
        <v>94</v>
      </c>
      <c r="L45" s="10"/>
      <c r="M45" s="10"/>
      <c r="N45" s="10"/>
      <c r="O45" s="16" t="s">
        <v>94</v>
      </c>
      <c r="P45" s="9"/>
      <c r="Q45" s="10"/>
      <c r="R45" s="10"/>
      <c r="S45" s="16" t="s">
        <v>94</v>
      </c>
      <c r="T45" s="9"/>
      <c r="U45" s="10"/>
      <c r="V45" s="10"/>
      <c r="W45" s="16" t="s">
        <v>94</v>
      </c>
      <c r="X45" s="9"/>
      <c r="Y45" s="10"/>
      <c r="Z45" s="10"/>
      <c r="AA45" s="16" t="s">
        <v>94</v>
      </c>
      <c r="AB45" s="9"/>
    </row>
    <row r="46" spans="1:28" ht="15" customHeight="1" x14ac:dyDescent="0.3">
      <c r="A46" s="17" t="s">
        <v>56</v>
      </c>
      <c r="B46" s="16">
        <v>1.5</v>
      </c>
      <c r="C46" s="16">
        <v>2</v>
      </c>
      <c r="D46" s="16"/>
      <c r="E46" s="16"/>
      <c r="F46" s="16" t="s">
        <v>11</v>
      </c>
      <c r="G46" s="16"/>
      <c r="H46" s="10"/>
      <c r="I46" s="10"/>
      <c r="J46" s="16" t="s">
        <v>94</v>
      </c>
      <c r="K46" s="16"/>
      <c r="L46" s="10"/>
      <c r="M46" s="10"/>
      <c r="N46" s="16" t="s">
        <v>94</v>
      </c>
      <c r="O46" s="10"/>
      <c r="P46" s="9"/>
      <c r="Q46" s="10"/>
      <c r="R46" s="16" t="s">
        <v>94</v>
      </c>
      <c r="S46" s="10"/>
      <c r="T46" s="9"/>
      <c r="U46" s="10"/>
      <c r="V46" s="16" t="s">
        <v>94</v>
      </c>
      <c r="W46" s="10"/>
      <c r="X46" s="9"/>
      <c r="Y46" s="10"/>
      <c r="Z46" s="16" t="s">
        <v>94</v>
      </c>
      <c r="AA46" s="10"/>
      <c r="AB46" s="9"/>
    </row>
    <row r="47" spans="1:28" ht="15" customHeight="1" x14ac:dyDescent="0.3">
      <c r="A47" s="20" t="s">
        <v>93</v>
      </c>
      <c r="B47" s="19"/>
      <c r="C47" s="19"/>
      <c r="D47" s="19"/>
      <c r="E47" s="19"/>
      <c r="F47" s="19"/>
      <c r="G47" s="19"/>
      <c r="H47" s="19"/>
      <c r="I47" s="19"/>
      <c r="J47" s="19"/>
      <c r="K47" s="19"/>
      <c r="L47" s="19"/>
      <c r="M47" s="19"/>
      <c r="N47" s="19"/>
      <c r="O47" s="19"/>
      <c r="P47" s="36"/>
    </row>
    <row r="48" spans="1:28" ht="15" customHeight="1" x14ac:dyDescent="0.3">
      <c r="A48" s="17" t="s">
        <v>57</v>
      </c>
      <c r="B48" s="10">
        <v>1.5</v>
      </c>
      <c r="C48" s="10">
        <v>2</v>
      </c>
      <c r="D48" s="10"/>
      <c r="E48" s="10"/>
      <c r="F48" s="16" t="s">
        <v>11</v>
      </c>
      <c r="G48" s="10"/>
      <c r="H48" s="16"/>
      <c r="I48" s="16" t="s">
        <v>94</v>
      </c>
      <c r="J48" s="16"/>
      <c r="K48" s="10"/>
      <c r="L48" s="16"/>
      <c r="M48" s="10"/>
      <c r="N48" s="16" t="s">
        <v>94</v>
      </c>
      <c r="O48" s="16"/>
      <c r="P48" s="8"/>
      <c r="Q48" s="10"/>
      <c r="R48" s="16" t="s">
        <v>94</v>
      </c>
      <c r="S48" s="16"/>
      <c r="T48" s="8"/>
      <c r="U48" s="10"/>
      <c r="V48" s="16" t="s">
        <v>94</v>
      </c>
      <c r="W48" s="16"/>
      <c r="X48" s="8"/>
      <c r="Y48" s="10"/>
      <c r="Z48" s="16" t="s">
        <v>94</v>
      </c>
      <c r="AA48" s="16"/>
      <c r="AB48" s="8"/>
    </row>
    <row r="49" spans="1:28" ht="15" customHeight="1" x14ac:dyDescent="0.3">
      <c r="A49" s="17" t="s">
        <v>58</v>
      </c>
      <c r="B49" s="10">
        <v>3</v>
      </c>
      <c r="C49" s="10">
        <v>1</v>
      </c>
      <c r="D49" s="16" t="s">
        <v>11</v>
      </c>
      <c r="E49" s="16" t="s">
        <v>11</v>
      </c>
      <c r="F49" s="16" t="s">
        <v>11</v>
      </c>
      <c r="G49" s="10"/>
      <c r="H49" s="16" t="s">
        <v>94</v>
      </c>
      <c r="I49" s="10"/>
      <c r="J49" s="16" t="s">
        <v>94</v>
      </c>
      <c r="K49" s="10"/>
      <c r="L49" s="16" t="s">
        <v>94</v>
      </c>
      <c r="M49" s="10"/>
      <c r="N49" s="16" t="s">
        <v>94</v>
      </c>
      <c r="O49" s="10"/>
      <c r="P49" s="8" t="s">
        <v>94</v>
      </c>
      <c r="Q49" s="10"/>
      <c r="R49" s="16" t="s">
        <v>94</v>
      </c>
      <c r="S49" s="10"/>
      <c r="T49" s="8" t="s">
        <v>94</v>
      </c>
      <c r="U49" s="10"/>
      <c r="V49" s="16" t="s">
        <v>94</v>
      </c>
      <c r="W49" s="10"/>
      <c r="X49" s="8" t="s">
        <v>94</v>
      </c>
      <c r="Y49" s="10"/>
      <c r="Z49" s="16" t="s">
        <v>94</v>
      </c>
      <c r="AA49" s="10"/>
      <c r="AB49" s="8" t="s">
        <v>94</v>
      </c>
    </row>
    <row r="50" spans="1:28" ht="15" customHeight="1" x14ac:dyDescent="0.3">
      <c r="A50" s="17" t="s">
        <v>59</v>
      </c>
      <c r="B50" s="10">
        <v>3</v>
      </c>
      <c r="C50" s="10">
        <v>2</v>
      </c>
      <c r="D50" s="16" t="s">
        <v>11</v>
      </c>
      <c r="E50" s="16" t="s">
        <v>11</v>
      </c>
      <c r="F50" s="16" t="s">
        <v>11</v>
      </c>
      <c r="G50" s="10"/>
      <c r="H50" s="16" t="s">
        <v>94</v>
      </c>
      <c r="I50" s="10"/>
      <c r="J50" s="16" t="s">
        <v>94</v>
      </c>
      <c r="K50" s="10"/>
      <c r="L50" s="16" t="s">
        <v>94</v>
      </c>
      <c r="M50" s="10"/>
      <c r="N50" s="10"/>
      <c r="O50" s="10"/>
      <c r="P50" s="8" t="s">
        <v>94</v>
      </c>
      <c r="Q50" s="10"/>
      <c r="R50" s="10"/>
      <c r="S50" s="10"/>
      <c r="T50" s="8" t="s">
        <v>94</v>
      </c>
      <c r="U50" s="10"/>
      <c r="V50" s="10"/>
      <c r="W50" s="10"/>
      <c r="X50" s="8" t="s">
        <v>94</v>
      </c>
      <c r="Y50" s="10"/>
      <c r="Z50" s="10"/>
      <c r="AA50" s="10"/>
      <c r="AB50" s="8" t="s">
        <v>94</v>
      </c>
    </row>
    <row r="51" spans="1:28" ht="15" customHeight="1" x14ac:dyDescent="0.3">
      <c r="A51" s="17" t="s">
        <v>60</v>
      </c>
      <c r="B51" s="16">
        <v>3</v>
      </c>
      <c r="C51" s="16">
        <v>2</v>
      </c>
      <c r="D51" s="16" t="s">
        <v>11</v>
      </c>
      <c r="E51" s="16" t="s">
        <v>11</v>
      </c>
      <c r="F51" s="16" t="s">
        <v>11</v>
      </c>
      <c r="G51" s="16" t="s">
        <v>94</v>
      </c>
      <c r="H51" s="10"/>
      <c r="I51" s="16" t="s">
        <v>94</v>
      </c>
      <c r="J51" s="10"/>
      <c r="K51" s="16" t="s">
        <v>94</v>
      </c>
      <c r="L51" s="10" t="s">
        <v>94</v>
      </c>
      <c r="M51" s="16" t="s">
        <v>94</v>
      </c>
      <c r="N51" s="10"/>
      <c r="O51" s="10"/>
      <c r="P51" s="9"/>
      <c r="Q51" s="16" t="s">
        <v>94</v>
      </c>
      <c r="R51" s="10"/>
      <c r="S51" s="10"/>
      <c r="T51" s="9"/>
      <c r="U51" s="16" t="s">
        <v>94</v>
      </c>
      <c r="V51" s="10"/>
      <c r="W51" s="10"/>
      <c r="X51" s="9"/>
      <c r="Y51" s="16" t="s">
        <v>94</v>
      </c>
      <c r="Z51" s="10"/>
      <c r="AA51" s="10"/>
      <c r="AB51" s="9"/>
    </row>
    <row r="52" spans="1:28" ht="15" customHeight="1" x14ac:dyDescent="0.3">
      <c r="A52" s="17" t="s">
        <v>61</v>
      </c>
      <c r="B52" s="16">
        <v>3</v>
      </c>
      <c r="C52" s="16">
        <v>2</v>
      </c>
      <c r="D52" s="16"/>
      <c r="E52" s="16"/>
      <c r="F52" s="16" t="s">
        <v>11</v>
      </c>
      <c r="G52" s="16" t="s">
        <v>94</v>
      </c>
      <c r="H52" s="10"/>
      <c r="I52" s="16"/>
      <c r="J52" s="10"/>
      <c r="K52" s="16" t="s">
        <v>94</v>
      </c>
      <c r="L52" s="10"/>
      <c r="M52" s="16"/>
      <c r="N52" s="10"/>
      <c r="O52" s="16" t="s">
        <v>94</v>
      </c>
      <c r="P52" s="9"/>
      <c r="Q52" s="16"/>
      <c r="R52" s="10"/>
      <c r="S52" s="16" t="s">
        <v>94</v>
      </c>
      <c r="T52" s="9"/>
      <c r="U52" s="16"/>
      <c r="V52" s="10"/>
      <c r="W52" s="16" t="s">
        <v>94</v>
      </c>
      <c r="X52" s="9"/>
      <c r="Y52" s="16"/>
      <c r="Z52" s="10"/>
      <c r="AA52" s="16" t="s">
        <v>94</v>
      </c>
      <c r="AB52" s="9"/>
    </row>
    <row r="53" spans="1:28" ht="15" customHeight="1" x14ac:dyDescent="0.3">
      <c r="A53" s="17" t="s">
        <v>62</v>
      </c>
      <c r="B53" s="16">
        <v>3</v>
      </c>
      <c r="C53" s="16">
        <v>2</v>
      </c>
      <c r="D53" s="16"/>
      <c r="E53" s="16"/>
      <c r="F53" s="16" t="s">
        <v>11</v>
      </c>
      <c r="G53" s="16"/>
      <c r="H53" s="10"/>
      <c r="I53" s="16" t="s">
        <v>94</v>
      </c>
      <c r="J53" s="10"/>
      <c r="K53" s="10"/>
      <c r="L53" s="10"/>
      <c r="M53" s="16" t="s">
        <v>94</v>
      </c>
      <c r="N53" s="10"/>
      <c r="O53" s="10"/>
      <c r="P53" s="9"/>
      <c r="Q53" s="16" t="s">
        <v>94</v>
      </c>
      <c r="R53" s="10"/>
      <c r="S53" s="10"/>
      <c r="T53" s="9"/>
      <c r="U53" s="16" t="s">
        <v>94</v>
      </c>
      <c r="V53" s="10"/>
      <c r="W53" s="10"/>
      <c r="X53" s="9"/>
      <c r="Y53" s="16" t="s">
        <v>94</v>
      </c>
      <c r="Z53" s="10"/>
      <c r="AA53" s="10"/>
      <c r="AB53" s="9"/>
    </row>
    <row r="54" spans="1:28" ht="15" customHeight="1" x14ac:dyDescent="0.3">
      <c r="A54" s="20" t="s">
        <v>69</v>
      </c>
      <c r="B54" s="19"/>
      <c r="C54" s="19"/>
      <c r="D54" s="19"/>
      <c r="E54" s="19"/>
      <c r="F54" s="19"/>
      <c r="G54" s="19"/>
      <c r="H54" s="19"/>
      <c r="I54" s="19"/>
      <c r="J54" s="19"/>
      <c r="K54" s="19"/>
      <c r="L54" s="19"/>
      <c r="M54" s="19"/>
      <c r="N54" s="19"/>
      <c r="O54" s="19"/>
      <c r="P54" s="36"/>
    </row>
    <row r="55" spans="1:28" ht="15" customHeight="1" x14ac:dyDescent="0.3">
      <c r="A55" s="17" t="s">
        <v>32</v>
      </c>
      <c r="B55" s="16">
        <v>3</v>
      </c>
      <c r="C55" s="16">
        <v>1</v>
      </c>
      <c r="D55" s="16" t="s">
        <v>11</v>
      </c>
      <c r="E55" s="16" t="s">
        <v>11</v>
      </c>
      <c r="F55" s="16" t="s">
        <v>11</v>
      </c>
      <c r="G55" s="16" t="s">
        <v>94</v>
      </c>
      <c r="H55" s="10"/>
      <c r="I55" s="16" t="s">
        <v>94</v>
      </c>
      <c r="J55" s="10"/>
      <c r="K55" s="16" t="s">
        <v>94</v>
      </c>
      <c r="L55" s="10"/>
      <c r="M55" s="16" t="s">
        <v>94</v>
      </c>
      <c r="N55" s="10"/>
      <c r="O55" s="16" t="s">
        <v>94</v>
      </c>
      <c r="P55" s="9"/>
      <c r="Q55" s="16" t="s">
        <v>94</v>
      </c>
      <c r="R55" s="10"/>
      <c r="S55" s="16" t="s">
        <v>94</v>
      </c>
      <c r="T55" s="9"/>
      <c r="U55" s="16" t="s">
        <v>94</v>
      </c>
      <c r="V55" s="10"/>
      <c r="W55" s="16" t="s">
        <v>94</v>
      </c>
      <c r="X55" s="9"/>
      <c r="Y55" s="16" t="s">
        <v>94</v>
      </c>
      <c r="Z55" s="10"/>
      <c r="AA55" s="16" t="s">
        <v>94</v>
      </c>
      <c r="AB55" s="9"/>
    </row>
    <row r="56" spans="1:28" ht="15" customHeight="1" x14ac:dyDescent="0.3">
      <c r="A56" s="17" t="s">
        <v>33</v>
      </c>
      <c r="B56" s="10">
        <v>3</v>
      </c>
      <c r="C56" s="10">
        <v>1</v>
      </c>
      <c r="D56" s="10"/>
      <c r="E56" s="16" t="s">
        <v>11</v>
      </c>
      <c r="F56" s="16" t="s">
        <v>11</v>
      </c>
      <c r="G56" s="10"/>
      <c r="H56" s="16" t="s">
        <v>94</v>
      </c>
      <c r="I56" s="10"/>
      <c r="J56" s="10"/>
      <c r="K56" s="10"/>
      <c r="L56" s="16" t="s">
        <v>94</v>
      </c>
      <c r="M56" s="10"/>
      <c r="N56" s="16" t="s">
        <v>94</v>
      </c>
      <c r="O56" s="16"/>
      <c r="P56" s="8" t="s">
        <v>94</v>
      </c>
      <c r="Q56" s="10"/>
      <c r="R56" s="16" t="s">
        <v>94</v>
      </c>
      <c r="S56" s="16"/>
      <c r="T56" s="8" t="s">
        <v>94</v>
      </c>
      <c r="U56" s="10"/>
      <c r="V56" s="16" t="s">
        <v>94</v>
      </c>
      <c r="W56" s="16"/>
      <c r="X56" s="8" t="s">
        <v>94</v>
      </c>
      <c r="Y56" s="10"/>
      <c r="Z56" s="16" t="s">
        <v>94</v>
      </c>
      <c r="AA56" s="16"/>
      <c r="AB56" s="8" t="s">
        <v>94</v>
      </c>
    </row>
    <row r="57" spans="1:28" ht="15" customHeight="1" x14ac:dyDescent="0.3">
      <c r="A57" s="17" t="s">
        <v>34</v>
      </c>
      <c r="B57" s="10">
        <v>3</v>
      </c>
      <c r="C57" s="10">
        <v>1</v>
      </c>
      <c r="D57" s="16" t="s">
        <v>11</v>
      </c>
      <c r="E57" s="16" t="s">
        <v>11</v>
      </c>
      <c r="F57" s="16" t="s">
        <v>11</v>
      </c>
      <c r="G57" s="10"/>
      <c r="H57" s="16" t="s">
        <v>94</v>
      </c>
      <c r="I57" s="10"/>
      <c r="J57" s="16" t="s">
        <v>94</v>
      </c>
      <c r="K57" s="10"/>
      <c r="L57" s="16" t="s">
        <v>94</v>
      </c>
      <c r="M57" s="10"/>
      <c r="N57" s="16" t="s">
        <v>94</v>
      </c>
      <c r="O57" s="16"/>
      <c r="P57" s="8" t="s">
        <v>94</v>
      </c>
      <c r="Q57" s="10"/>
      <c r="R57" s="16" t="s">
        <v>94</v>
      </c>
      <c r="S57" s="16"/>
      <c r="T57" s="8" t="s">
        <v>94</v>
      </c>
      <c r="U57" s="10"/>
      <c r="V57" s="16" t="s">
        <v>94</v>
      </c>
      <c r="W57" s="16"/>
      <c r="X57" s="8" t="s">
        <v>94</v>
      </c>
      <c r="Y57" s="10"/>
      <c r="Z57" s="16" t="s">
        <v>94</v>
      </c>
      <c r="AA57" s="16"/>
      <c r="AB57" s="8" t="s">
        <v>94</v>
      </c>
    </row>
    <row r="58" spans="1:28" ht="15" customHeight="1" x14ac:dyDescent="0.3">
      <c r="A58" s="17" t="s">
        <v>35</v>
      </c>
      <c r="B58" s="10">
        <v>3</v>
      </c>
      <c r="C58" s="10">
        <v>1</v>
      </c>
      <c r="D58" s="16" t="s">
        <v>11</v>
      </c>
      <c r="E58" s="16" t="s">
        <v>11</v>
      </c>
      <c r="F58" s="16" t="s">
        <v>11</v>
      </c>
      <c r="G58" s="10"/>
      <c r="H58" s="16" t="s">
        <v>94</v>
      </c>
      <c r="I58" s="10"/>
      <c r="J58" s="16" t="s">
        <v>94</v>
      </c>
      <c r="K58" s="10"/>
      <c r="L58" s="16" t="s">
        <v>94</v>
      </c>
      <c r="M58" s="10"/>
      <c r="N58" s="16" t="s">
        <v>94</v>
      </c>
      <c r="O58" s="16"/>
      <c r="P58" s="8" t="s">
        <v>94</v>
      </c>
      <c r="Q58" s="10"/>
      <c r="R58" s="16" t="s">
        <v>94</v>
      </c>
      <c r="S58" s="16"/>
      <c r="T58" s="8" t="s">
        <v>94</v>
      </c>
      <c r="U58" s="10"/>
      <c r="V58" s="16" t="s">
        <v>94</v>
      </c>
      <c r="W58" s="16"/>
      <c r="X58" s="8" t="s">
        <v>94</v>
      </c>
      <c r="Y58" s="10"/>
      <c r="Z58" s="16" t="s">
        <v>94</v>
      </c>
      <c r="AA58" s="16"/>
      <c r="AB58" s="8" t="s">
        <v>94</v>
      </c>
    </row>
    <row r="59" spans="1:28" ht="15" customHeight="1" x14ac:dyDescent="0.3">
      <c r="A59" s="17" t="s">
        <v>36</v>
      </c>
      <c r="B59" s="16">
        <v>1.5</v>
      </c>
      <c r="C59" s="16">
        <v>1</v>
      </c>
      <c r="D59" s="16" t="s">
        <v>11</v>
      </c>
      <c r="E59" s="16" t="s">
        <v>11</v>
      </c>
      <c r="F59" s="16" t="s">
        <v>11</v>
      </c>
      <c r="G59" s="16" t="s">
        <v>94</v>
      </c>
      <c r="H59" s="10"/>
      <c r="I59" s="16" t="s">
        <v>94</v>
      </c>
      <c r="J59" s="10"/>
      <c r="K59" s="16" t="s">
        <v>94</v>
      </c>
      <c r="L59" s="10"/>
      <c r="M59" s="16" t="s">
        <v>94</v>
      </c>
      <c r="N59" s="10"/>
      <c r="O59" s="16" t="s">
        <v>94</v>
      </c>
      <c r="P59" s="9"/>
      <c r="Q59" s="16" t="s">
        <v>94</v>
      </c>
      <c r="R59" s="10"/>
      <c r="S59" s="16" t="s">
        <v>94</v>
      </c>
      <c r="T59" s="9"/>
      <c r="U59" s="16" t="s">
        <v>94</v>
      </c>
      <c r="V59" s="10"/>
      <c r="W59" s="16" t="s">
        <v>94</v>
      </c>
      <c r="X59" s="9"/>
      <c r="Y59" s="16" t="s">
        <v>94</v>
      </c>
      <c r="Z59" s="10"/>
      <c r="AA59" s="16" t="s">
        <v>94</v>
      </c>
      <c r="AB59" s="9"/>
    </row>
    <row r="60" spans="1:28" ht="15" customHeight="1" x14ac:dyDescent="0.3">
      <c r="A60" s="17" t="s">
        <v>37</v>
      </c>
      <c r="B60" s="10">
        <v>1.5</v>
      </c>
      <c r="C60" s="10">
        <v>1</v>
      </c>
      <c r="D60" s="16" t="s">
        <v>11</v>
      </c>
      <c r="E60" s="16" t="s">
        <v>11</v>
      </c>
      <c r="F60" s="16" t="s">
        <v>11</v>
      </c>
      <c r="G60" s="10"/>
      <c r="H60" s="16" t="s">
        <v>94</v>
      </c>
      <c r="I60" s="10"/>
      <c r="J60" s="16" t="s">
        <v>94</v>
      </c>
      <c r="K60" s="10"/>
      <c r="L60" s="16" t="s">
        <v>94</v>
      </c>
      <c r="M60" s="34"/>
      <c r="N60" s="16" t="s">
        <v>94</v>
      </c>
      <c r="O60" s="16"/>
      <c r="P60" s="8" t="s">
        <v>94</v>
      </c>
      <c r="Q60" s="34"/>
      <c r="R60" s="16" t="s">
        <v>94</v>
      </c>
      <c r="S60" s="16"/>
      <c r="T60" s="8" t="s">
        <v>94</v>
      </c>
      <c r="U60" s="34"/>
      <c r="V60" s="16" t="s">
        <v>94</v>
      </c>
      <c r="W60" s="16"/>
      <c r="X60" s="8" t="s">
        <v>94</v>
      </c>
      <c r="Y60" s="34"/>
      <c r="Z60" s="16" t="s">
        <v>94</v>
      </c>
      <c r="AA60" s="16"/>
      <c r="AB60" s="8" t="s">
        <v>94</v>
      </c>
    </row>
    <row r="61" spans="1:28" ht="15" customHeight="1" x14ac:dyDescent="0.3">
      <c r="A61" s="17" t="s">
        <v>38</v>
      </c>
      <c r="B61" s="10">
        <v>1.5</v>
      </c>
      <c r="C61" s="10">
        <v>2</v>
      </c>
      <c r="D61" s="16" t="s">
        <v>11</v>
      </c>
      <c r="E61" s="16" t="s">
        <v>11</v>
      </c>
      <c r="F61" s="16" t="s">
        <v>11</v>
      </c>
      <c r="G61" s="10"/>
      <c r="H61" s="16"/>
      <c r="I61" s="10"/>
      <c r="J61" s="16"/>
      <c r="K61" s="16" t="s">
        <v>94</v>
      </c>
      <c r="L61" s="16"/>
      <c r="M61" s="10"/>
      <c r="N61" s="16"/>
      <c r="O61" s="16" t="s">
        <v>94</v>
      </c>
      <c r="P61" s="8"/>
      <c r="Q61" s="10"/>
      <c r="R61" s="16"/>
      <c r="S61" s="16" t="s">
        <v>94</v>
      </c>
      <c r="T61" s="8"/>
      <c r="U61" s="10"/>
      <c r="V61" s="16"/>
      <c r="W61" s="16" t="s">
        <v>94</v>
      </c>
      <c r="X61" s="8"/>
      <c r="Y61" s="10"/>
      <c r="Z61" s="16"/>
      <c r="AA61" s="16" t="s">
        <v>94</v>
      </c>
      <c r="AB61" s="8"/>
    </row>
    <row r="62" spans="1:28" ht="15" customHeight="1" x14ac:dyDescent="0.3">
      <c r="A62" s="17" t="s">
        <v>39</v>
      </c>
      <c r="B62" s="10">
        <v>1.5</v>
      </c>
      <c r="C62" s="10">
        <v>2</v>
      </c>
      <c r="D62" s="16" t="s">
        <v>11</v>
      </c>
      <c r="E62" s="16" t="s">
        <v>11</v>
      </c>
      <c r="F62" s="16" t="s">
        <v>11</v>
      </c>
      <c r="G62" s="10"/>
      <c r="H62" s="16" t="s">
        <v>94</v>
      </c>
      <c r="I62" s="10"/>
      <c r="J62" s="16"/>
      <c r="K62" s="10"/>
      <c r="L62" s="16" t="s">
        <v>94</v>
      </c>
      <c r="M62" s="10"/>
      <c r="N62" s="16"/>
      <c r="O62" s="16"/>
      <c r="P62" s="8" t="s">
        <v>94</v>
      </c>
      <c r="Q62" s="10"/>
      <c r="R62" s="16"/>
      <c r="S62" s="16"/>
      <c r="T62" s="8" t="s">
        <v>94</v>
      </c>
      <c r="U62" s="10"/>
      <c r="V62" s="16"/>
      <c r="W62" s="16"/>
      <c r="X62" s="8" t="s">
        <v>94</v>
      </c>
      <c r="Y62" s="10"/>
      <c r="Z62" s="16"/>
      <c r="AA62" s="16"/>
      <c r="AB62" s="8" t="s">
        <v>94</v>
      </c>
    </row>
    <row r="63" spans="1:28" ht="15" customHeight="1" x14ac:dyDescent="0.3">
      <c r="A63" s="17" t="s">
        <v>40</v>
      </c>
      <c r="B63" s="10">
        <v>1.5</v>
      </c>
      <c r="C63" s="10">
        <v>2</v>
      </c>
      <c r="D63" s="16"/>
      <c r="E63" s="16" t="s">
        <v>11</v>
      </c>
      <c r="F63" s="16" t="s">
        <v>11</v>
      </c>
      <c r="G63" s="10"/>
      <c r="H63" s="16" t="s">
        <v>94</v>
      </c>
      <c r="I63" s="10"/>
      <c r="J63" s="16" t="s">
        <v>94</v>
      </c>
      <c r="K63" s="10"/>
      <c r="L63" s="16" t="s">
        <v>94</v>
      </c>
      <c r="M63" s="10"/>
      <c r="N63" s="16"/>
      <c r="O63" s="16"/>
      <c r="P63" s="8" t="s">
        <v>94</v>
      </c>
      <c r="Q63" s="10"/>
      <c r="R63" s="16"/>
      <c r="S63" s="16"/>
      <c r="T63" s="8" t="s">
        <v>94</v>
      </c>
      <c r="U63" s="10"/>
      <c r="V63" s="16"/>
      <c r="W63" s="16"/>
      <c r="X63" s="8" t="s">
        <v>94</v>
      </c>
      <c r="Y63" s="10"/>
      <c r="Z63" s="16"/>
      <c r="AA63" s="16"/>
      <c r="AB63" s="8" t="s">
        <v>94</v>
      </c>
    </row>
    <row r="64" spans="1:28" x14ac:dyDescent="0.3">
      <c r="A64" s="18" t="s">
        <v>70</v>
      </c>
      <c r="B64" s="16"/>
      <c r="C64" s="16"/>
      <c r="D64" s="16"/>
      <c r="E64" s="16"/>
      <c r="F64" s="16"/>
      <c r="G64" s="16"/>
      <c r="H64" s="10"/>
      <c r="I64" s="38"/>
      <c r="J64" s="10"/>
      <c r="K64" s="10"/>
      <c r="L64" s="10"/>
      <c r="M64" s="38"/>
      <c r="N64" s="10"/>
      <c r="O64" s="10"/>
      <c r="P64" s="9"/>
    </row>
    <row r="65" spans="1:28" x14ac:dyDescent="0.3">
      <c r="A65" s="17" t="s">
        <v>71</v>
      </c>
      <c r="B65" s="16">
        <v>0</v>
      </c>
      <c r="C65" s="16">
        <v>1</v>
      </c>
      <c r="D65" s="16" t="s">
        <v>11</v>
      </c>
      <c r="E65" s="16" t="s">
        <v>11</v>
      </c>
      <c r="F65" s="16" t="s">
        <v>11</v>
      </c>
      <c r="G65" s="16" t="s">
        <v>94</v>
      </c>
      <c r="H65" s="10"/>
      <c r="I65" s="16" t="s">
        <v>94</v>
      </c>
      <c r="J65" s="10"/>
      <c r="K65" s="16" t="s">
        <v>94</v>
      </c>
      <c r="L65" s="10"/>
      <c r="M65" s="16" t="s">
        <v>94</v>
      </c>
      <c r="N65" s="10"/>
      <c r="O65" s="16" t="s">
        <v>94</v>
      </c>
      <c r="P65" s="9"/>
      <c r="Q65" s="16" t="s">
        <v>94</v>
      </c>
      <c r="R65" s="10"/>
      <c r="S65" s="16" t="s">
        <v>94</v>
      </c>
      <c r="T65" s="9"/>
      <c r="U65" s="16" t="s">
        <v>94</v>
      </c>
      <c r="V65" s="10"/>
      <c r="W65" s="16" t="s">
        <v>94</v>
      </c>
      <c r="X65" s="9"/>
      <c r="Y65" s="16" t="s">
        <v>94</v>
      </c>
      <c r="Z65" s="10"/>
      <c r="AA65" s="16" t="s">
        <v>94</v>
      </c>
      <c r="AB65" s="9"/>
    </row>
    <row r="66" spans="1:28" x14ac:dyDescent="0.3">
      <c r="A66" s="17" t="s">
        <v>72</v>
      </c>
      <c r="B66" s="16">
        <v>1.5</v>
      </c>
      <c r="C66" s="16">
        <v>1</v>
      </c>
      <c r="D66" s="16" t="s">
        <v>11</v>
      </c>
      <c r="E66" s="16" t="s">
        <v>11</v>
      </c>
      <c r="F66" s="16" t="s">
        <v>11</v>
      </c>
      <c r="G66" s="16"/>
      <c r="H66" s="16" t="s">
        <v>94</v>
      </c>
      <c r="I66" s="38"/>
      <c r="J66" s="16" t="s">
        <v>94</v>
      </c>
      <c r="K66" s="10"/>
      <c r="L66" s="16" t="s">
        <v>94</v>
      </c>
      <c r="M66" s="38"/>
      <c r="N66" s="16" t="s">
        <v>94</v>
      </c>
      <c r="O66" s="10"/>
      <c r="P66" s="8" t="s">
        <v>94</v>
      </c>
      <c r="Q66" s="38"/>
      <c r="R66" s="16" t="s">
        <v>94</v>
      </c>
      <c r="S66" s="10"/>
      <c r="T66" s="8" t="s">
        <v>94</v>
      </c>
      <c r="U66" s="38"/>
      <c r="V66" s="16" t="s">
        <v>94</v>
      </c>
      <c r="W66" s="10"/>
      <c r="X66" s="8" t="s">
        <v>94</v>
      </c>
      <c r="Y66" s="38"/>
      <c r="Z66" s="16" t="s">
        <v>94</v>
      </c>
      <c r="AA66" s="10"/>
      <c r="AB66" s="8" t="s">
        <v>94</v>
      </c>
    </row>
    <row r="67" spans="1:28" x14ac:dyDescent="0.3">
      <c r="A67" s="17" t="s">
        <v>73</v>
      </c>
      <c r="B67" s="16">
        <v>1.5</v>
      </c>
      <c r="C67" s="16">
        <v>1</v>
      </c>
      <c r="D67" s="16" t="s">
        <v>11</v>
      </c>
      <c r="E67" s="16" t="s">
        <v>11</v>
      </c>
      <c r="F67" s="16" t="s">
        <v>11</v>
      </c>
      <c r="G67" s="16" t="s">
        <v>94</v>
      </c>
      <c r="H67" s="10"/>
      <c r="I67" s="16" t="s">
        <v>94</v>
      </c>
      <c r="J67" s="10"/>
      <c r="K67" s="16" t="s">
        <v>94</v>
      </c>
      <c r="L67" s="10"/>
      <c r="M67" s="16" t="s">
        <v>94</v>
      </c>
      <c r="N67" s="10"/>
      <c r="O67" s="16" t="s">
        <v>94</v>
      </c>
      <c r="P67" s="9"/>
      <c r="Q67" s="16" t="s">
        <v>94</v>
      </c>
      <c r="R67" s="10"/>
      <c r="S67" s="16" t="s">
        <v>94</v>
      </c>
      <c r="T67" s="9"/>
      <c r="U67" s="16" t="s">
        <v>94</v>
      </c>
      <c r="V67" s="10"/>
      <c r="W67" s="16" t="s">
        <v>94</v>
      </c>
      <c r="X67" s="9"/>
      <c r="Y67" s="16" t="s">
        <v>94</v>
      </c>
      <c r="Z67" s="10"/>
      <c r="AA67" s="16" t="s">
        <v>94</v>
      </c>
      <c r="AB67" s="9"/>
    </row>
    <row r="68" spans="1:28" x14ac:dyDescent="0.3">
      <c r="A68" s="17" t="s">
        <v>74</v>
      </c>
      <c r="B68" s="16">
        <v>1.5</v>
      </c>
      <c r="C68" s="16">
        <v>1</v>
      </c>
      <c r="D68" s="16" t="s">
        <v>11</v>
      </c>
      <c r="E68" s="16" t="s">
        <v>11</v>
      </c>
      <c r="F68" s="16" t="s">
        <v>11</v>
      </c>
      <c r="G68" s="16"/>
      <c r="H68" s="16" t="s">
        <v>94</v>
      </c>
      <c r="I68" s="38"/>
      <c r="J68" s="16" t="s">
        <v>94</v>
      </c>
      <c r="K68" s="10"/>
      <c r="L68" s="16" t="s">
        <v>94</v>
      </c>
      <c r="M68" s="38"/>
      <c r="N68" s="16" t="s">
        <v>94</v>
      </c>
      <c r="O68" s="10"/>
      <c r="P68" s="8" t="s">
        <v>94</v>
      </c>
      <c r="Q68" s="38"/>
      <c r="R68" s="16" t="s">
        <v>94</v>
      </c>
      <c r="S68" s="10"/>
      <c r="T68" s="8" t="s">
        <v>94</v>
      </c>
      <c r="U68" s="38"/>
      <c r="V68" s="16" t="s">
        <v>94</v>
      </c>
      <c r="W68" s="10"/>
      <c r="X68" s="8" t="s">
        <v>94</v>
      </c>
      <c r="Y68" s="38"/>
      <c r="Z68" s="16" t="s">
        <v>94</v>
      </c>
      <c r="AA68" s="10"/>
      <c r="AB68" s="8" t="s">
        <v>94</v>
      </c>
    </row>
    <row r="69" spans="1:28" x14ac:dyDescent="0.3">
      <c r="A69" s="17" t="s">
        <v>75</v>
      </c>
      <c r="B69" s="16">
        <v>0</v>
      </c>
      <c r="C69" s="16">
        <v>1</v>
      </c>
      <c r="D69" s="16" t="s">
        <v>11</v>
      </c>
      <c r="E69" s="16" t="s">
        <v>11</v>
      </c>
      <c r="F69" s="16" t="s">
        <v>11</v>
      </c>
      <c r="G69" s="16" t="s">
        <v>94</v>
      </c>
      <c r="H69" s="10"/>
      <c r="I69" s="16" t="s">
        <v>94</v>
      </c>
      <c r="J69" s="10"/>
      <c r="K69" s="16" t="s">
        <v>94</v>
      </c>
      <c r="L69" s="10"/>
      <c r="M69" s="16" t="s">
        <v>94</v>
      </c>
      <c r="N69" s="10"/>
      <c r="O69" s="16" t="s">
        <v>94</v>
      </c>
      <c r="P69" s="9"/>
      <c r="Q69" s="16" t="s">
        <v>94</v>
      </c>
      <c r="R69" s="10"/>
      <c r="S69" s="16" t="s">
        <v>94</v>
      </c>
      <c r="T69" s="9"/>
      <c r="U69" s="16" t="s">
        <v>94</v>
      </c>
      <c r="V69" s="10"/>
      <c r="W69" s="16" t="s">
        <v>94</v>
      </c>
      <c r="X69" s="9"/>
      <c r="Y69" s="16" t="s">
        <v>94</v>
      </c>
      <c r="Z69" s="10"/>
      <c r="AA69" s="16" t="s">
        <v>94</v>
      </c>
      <c r="AB69" s="9"/>
    </row>
    <row r="70" spans="1:28" x14ac:dyDescent="0.3">
      <c r="A70" s="17" t="s">
        <v>76</v>
      </c>
      <c r="B70" s="16">
        <v>0</v>
      </c>
      <c r="C70" s="16">
        <v>1</v>
      </c>
      <c r="D70" s="16" t="s">
        <v>11</v>
      </c>
      <c r="E70" s="16" t="s">
        <v>11</v>
      </c>
      <c r="F70" s="16" t="s">
        <v>11</v>
      </c>
      <c r="G70" s="16"/>
      <c r="H70" s="16" t="s">
        <v>94</v>
      </c>
      <c r="I70" s="38"/>
      <c r="J70" s="16" t="s">
        <v>94</v>
      </c>
      <c r="K70" s="10"/>
      <c r="L70" s="16" t="s">
        <v>94</v>
      </c>
      <c r="M70" s="38"/>
      <c r="N70" s="16" t="s">
        <v>94</v>
      </c>
      <c r="O70" s="10"/>
      <c r="P70" s="8" t="s">
        <v>94</v>
      </c>
      <c r="Q70" s="38"/>
      <c r="R70" s="16" t="s">
        <v>94</v>
      </c>
      <c r="S70" s="10"/>
      <c r="T70" s="8" t="s">
        <v>94</v>
      </c>
      <c r="U70" s="38"/>
      <c r="V70" s="16" t="s">
        <v>94</v>
      </c>
      <c r="W70" s="10"/>
      <c r="X70" s="8" t="s">
        <v>94</v>
      </c>
      <c r="Y70" s="38"/>
      <c r="Z70" s="16" t="s">
        <v>94</v>
      </c>
      <c r="AA70" s="10"/>
      <c r="AB70" s="8" t="s">
        <v>94</v>
      </c>
    </row>
    <row r="71" spans="1:28" x14ac:dyDescent="0.3">
      <c r="A71" s="17" t="s">
        <v>77</v>
      </c>
      <c r="B71" s="16">
        <v>0</v>
      </c>
      <c r="C71" s="16">
        <v>1</v>
      </c>
      <c r="D71" s="16" t="s">
        <v>11</v>
      </c>
      <c r="E71" s="16" t="s">
        <v>11</v>
      </c>
      <c r="F71" s="16" t="s">
        <v>11</v>
      </c>
      <c r="G71" s="16" t="s">
        <v>94</v>
      </c>
      <c r="H71" s="10"/>
      <c r="I71" s="16" t="s">
        <v>94</v>
      </c>
      <c r="J71" s="10"/>
      <c r="K71" s="16" t="s">
        <v>94</v>
      </c>
      <c r="L71" s="10"/>
      <c r="M71" s="16" t="s">
        <v>94</v>
      </c>
      <c r="N71" s="10"/>
      <c r="O71" s="16" t="s">
        <v>94</v>
      </c>
      <c r="P71" s="9"/>
      <c r="Q71" s="16" t="s">
        <v>94</v>
      </c>
      <c r="R71" s="10"/>
      <c r="S71" s="16" t="s">
        <v>94</v>
      </c>
      <c r="T71" s="9"/>
      <c r="U71" s="16" t="s">
        <v>94</v>
      </c>
      <c r="V71" s="10"/>
      <c r="W71" s="16" t="s">
        <v>94</v>
      </c>
      <c r="X71" s="9"/>
      <c r="Y71" s="16" t="s">
        <v>94</v>
      </c>
      <c r="Z71" s="10"/>
      <c r="AA71" s="16" t="s">
        <v>94</v>
      </c>
      <c r="AB71" s="9"/>
    </row>
    <row r="72" spans="1:28" x14ac:dyDescent="0.3">
      <c r="A72" s="11" t="s">
        <v>78</v>
      </c>
      <c r="B72" s="6">
        <v>0</v>
      </c>
      <c r="C72" s="6">
        <v>1</v>
      </c>
      <c r="D72" s="6" t="s">
        <v>11</v>
      </c>
      <c r="E72" s="6" t="s">
        <v>11</v>
      </c>
      <c r="F72" s="6" t="s">
        <v>11</v>
      </c>
      <c r="G72" s="6"/>
      <c r="H72" s="6" t="s">
        <v>94</v>
      </c>
      <c r="I72" s="39"/>
      <c r="J72" s="6" t="s">
        <v>94</v>
      </c>
      <c r="K72" s="5"/>
      <c r="L72" s="6" t="s">
        <v>94</v>
      </c>
      <c r="M72" s="39"/>
      <c r="N72" s="6" t="s">
        <v>94</v>
      </c>
      <c r="O72" s="5"/>
      <c r="P72" s="3" t="s">
        <v>94</v>
      </c>
      <c r="Q72" s="39"/>
      <c r="R72" s="6" t="s">
        <v>94</v>
      </c>
      <c r="S72" s="5"/>
      <c r="T72" s="3" t="s">
        <v>94</v>
      </c>
      <c r="U72" s="39"/>
      <c r="V72" s="6" t="s">
        <v>94</v>
      </c>
      <c r="W72" s="5"/>
      <c r="X72" s="3" t="s">
        <v>94</v>
      </c>
      <c r="Y72" s="39"/>
      <c r="Z72" s="6" t="s">
        <v>94</v>
      </c>
      <c r="AA72" s="5"/>
      <c r="AB72" s="3" t="s">
        <v>94</v>
      </c>
    </row>
    <row r="73" spans="1:28" x14ac:dyDescent="0.3">
      <c r="A73" s="43" t="s">
        <v>104</v>
      </c>
      <c r="G73" s="44">
        <v>45646</v>
      </c>
    </row>
  </sheetData>
  <conditionalFormatting sqref="G3:AB72">
    <cfRule type="expression" dxfId="0" priority="1">
      <formula>G3&lt;&gt;""</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CC9C7-3EB7-402E-AF52-2D3947023BE5}">
  <dimension ref="A1:B11"/>
  <sheetViews>
    <sheetView workbookViewId="0">
      <selection activeCell="C6" sqref="C6"/>
    </sheetView>
  </sheetViews>
  <sheetFormatPr defaultRowHeight="14.4" x14ac:dyDescent="0.3"/>
  <cols>
    <col min="1" max="1" width="19.33203125" customWidth="1"/>
    <col min="2" max="2" width="47.77734375" customWidth="1"/>
  </cols>
  <sheetData>
    <row r="1" spans="1:2" ht="21" x14ac:dyDescent="0.4">
      <c r="A1" s="108" t="s">
        <v>113</v>
      </c>
      <c r="B1" s="108" t="s">
        <v>124</v>
      </c>
    </row>
    <row r="2" spans="1:2" ht="90.6" customHeight="1" x14ac:dyDescent="0.3">
      <c r="A2" s="95" t="s">
        <v>114</v>
      </c>
      <c r="B2" s="14" t="s">
        <v>158</v>
      </c>
    </row>
    <row r="3" spans="1:2" ht="43.2" x14ac:dyDescent="0.3">
      <c r="A3" s="95" t="s">
        <v>115</v>
      </c>
      <c r="B3" s="14" t="s">
        <v>116</v>
      </c>
    </row>
    <row r="4" spans="1:2" ht="28.8" x14ac:dyDescent="0.3">
      <c r="A4" s="95" t="s">
        <v>112</v>
      </c>
      <c r="B4" s="14" t="s">
        <v>117</v>
      </c>
    </row>
    <row r="5" spans="1:2" ht="43.2" x14ac:dyDescent="0.3">
      <c r="A5" s="95" t="s">
        <v>101</v>
      </c>
      <c r="B5" s="14" t="s">
        <v>118</v>
      </c>
    </row>
    <row r="6" spans="1:2" ht="43.2" x14ac:dyDescent="0.3">
      <c r="A6" s="95" t="s">
        <v>2</v>
      </c>
      <c r="B6" s="14" t="s">
        <v>119</v>
      </c>
    </row>
    <row r="7" spans="1:2" ht="57.6" x14ac:dyDescent="0.3">
      <c r="A7" s="95" t="s">
        <v>3</v>
      </c>
      <c r="B7" s="14" t="s">
        <v>120</v>
      </c>
    </row>
    <row r="8" spans="1:2" ht="154.80000000000001" customHeight="1" x14ac:dyDescent="0.3">
      <c r="A8" s="96" t="s">
        <v>121</v>
      </c>
      <c r="B8" s="14" t="s">
        <v>148</v>
      </c>
    </row>
    <row r="9" spans="1:2" ht="115.2" x14ac:dyDescent="0.3">
      <c r="A9" s="96" t="s">
        <v>125</v>
      </c>
      <c r="B9" s="14" t="s">
        <v>149</v>
      </c>
    </row>
    <row r="10" spans="1:2" ht="57.6" x14ac:dyDescent="0.3">
      <c r="A10" s="97" t="s">
        <v>103</v>
      </c>
      <c r="B10" s="14" t="s">
        <v>126</v>
      </c>
    </row>
    <row r="11" spans="1:2" ht="115.2" x14ac:dyDescent="0.3">
      <c r="A11" s="107" t="s">
        <v>132</v>
      </c>
      <c r="B11" s="14" t="s">
        <v>133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5981178EFF6349B47A6D2184468AB6" ma:contentTypeVersion="20" ma:contentTypeDescription="Create a new document." ma:contentTypeScope="" ma:versionID="7b29b73583ad767821b3db39ab67cbf0">
  <xsd:schema xmlns:xsd="http://www.w3.org/2001/XMLSchema" xmlns:xs="http://www.w3.org/2001/XMLSchema" xmlns:p="http://schemas.microsoft.com/office/2006/metadata/properties" xmlns:ns1="http://schemas.microsoft.com/sharepoint/v3" xmlns:ns2="468566e3-a2ac-424c-b9d5-54a5d9585042" xmlns:ns3="bf16d97e-b3a1-47c8-a85c-5855b2c1e1a7" targetNamespace="http://schemas.microsoft.com/office/2006/metadata/properties" ma:root="true" ma:fieldsID="063148c5f1f05489dd91634f56726b91" ns1:_="" ns2:_="" ns3:_="">
    <xsd:import namespace="http://schemas.microsoft.com/sharepoint/v3"/>
    <xsd:import namespace="468566e3-a2ac-424c-b9d5-54a5d9585042"/>
    <xsd:import namespace="bf16d97e-b3a1-47c8-a85c-5855b2c1e1a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8566e3-a2ac-424c-b9d5-54a5d95850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a7a32c0-3c94-4718-8f6f-c4d7982eab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16d97e-b3a1-47c8-a85c-5855b2c1e1a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2f08db4-00b8-4ec6-b0ea-d0aea5752a35}" ma:internalName="TaxCatchAll" ma:showField="CatchAllData" ma:web="bf16d97e-b3a1-47c8-a85c-5855b2c1e1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468566e3-a2ac-424c-b9d5-54a5d9585042">
      <Terms xmlns="http://schemas.microsoft.com/office/infopath/2007/PartnerControls"/>
    </lcf76f155ced4ddcb4097134ff3c332f>
    <TaxCatchAll xmlns="bf16d97e-b3a1-47c8-a85c-5855b2c1e1a7" xsi:nil="true"/>
  </documentManagement>
</p:properties>
</file>

<file path=customXml/itemProps1.xml><?xml version="1.0" encoding="utf-8"?>
<ds:datastoreItem xmlns:ds="http://schemas.openxmlformats.org/officeDocument/2006/customXml" ds:itemID="{EF2FE7B8-A451-4700-8359-B7BE2166D2AD}">
  <ds:schemaRefs>
    <ds:schemaRef ds:uri="http://schemas.microsoft.com/sharepoint/v3/contenttype/forms"/>
  </ds:schemaRefs>
</ds:datastoreItem>
</file>

<file path=customXml/itemProps2.xml><?xml version="1.0" encoding="utf-8"?>
<ds:datastoreItem xmlns:ds="http://schemas.openxmlformats.org/officeDocument/2006/customXml" ds:itemID="{0CABCB49-3FD0-4D4C-BB54-36628203A5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68566e3-a2ac-424c-b9d5-54a5d9585042"/>
    <ds:schemaRef ds:uri="bf16d97e-b3a1-47c8-a85c-5855b2c1e1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E24A22-7105-485D-B5BA-77EEB8F5A038}">
  <ds:schemaRefs>
    <ds:schemaRef ds:uri="http://purl.org/dc/elements/1.1/"/>
    <ds:schemaRef ds:uri="http://purl.org/dc/terms/"/>
    <ds:schemaRef ds:uri="http://purl.org/dc/dcmitype/"/>
    <ds:schemaRef ds:uri="http://schemas.microsoft.com/office/2006/documentManagement/types"/>
    <ds:schemaRef ds:uri="bf16d97e-b3a1-47c8-a85c-5855b2c1e1a7"/>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468566e3-a2ac-424c-b9d5-54a5d9585042"/>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 Instructions</vt:lpstr>
      <vt:lpstr>B. Student Course Plan</vt:lpstr>
      <vt:lpstr>C. Student Courses by Semester</vt:lpstr>
      <vt:lpstr>D. Core Course Projections</vt:lpstr>
      <vt:lpstr>E. 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 Paschal Strader, O.P.</dc:creator>
  <cp:lastModifiedBy>Paschal Strader</cp:lastModifiedBy>
  <cp:lastPrinted>2026-03-31T19:53:37Z</cp:lastPrinted>
  <dcterms:created xsi:type="dcterms:W3CDTF">2026-03-31T18:54:02Z</dcterms:created>
  <dcterms:modified xsi:type="dcterms:W3CDTF">2026-08-25T18:36:59Z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0x010100615981178EFF6349B47A6D2184468AB6</vt:lpwstr>
  </property>
  <property fmtid="{D5CDD505-2E9C-101B-9397-08002B2CF9AE}" pid="3" name="MediaServiceImageTags">
    <vt:lpwstr/>
  </property>
</Properties>
</file>